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2" windowWidth="19200" windowHeight="8328"/>
  </bookViews>
  <sheets>
    <sheet name="Points" sheetId="31" r:id="rId1"/>
    <sheet name="Cl 3 Adv Ind F" sheetId="22" r:id="rId2"/>
    <sheet name=" Cl 5 Inter Ind F" sheetId="23" r:id="rId3"/>
    <sheet name="Cl 7 &amp; 8 Nov Ind F&amp;M" sheetId="24" r:id="rId4"/>
    <sheet name="Cl 9 PreNov Ind" sheetId="25" r:id="rId5"/>
    <sheet name="Cl 10 Prel Ind" sheetId="26" r:id="rId6"/>
    <sheet name="Cl 11 Prep Ind" sheetId="33" r:id="rId7"/>
    <sheet name="Cl 13 PDD Walk A" sheetId="27" r:id="rId8"/>
    <sheet name="Cl 14 PDD Walk B" sheetId="32" r:id="rId9"/>
    <sheet name="Cl 17 Inter Sq" sheetId="18" r:id="rId10"/>
    <sheet name="Cl 19 Pre-Nov Sq" sheetId="20" r:id="rId11"/>
    <sheet name="Cl 20 Prel Sq" sheetId="21" r:id="rId12"/>
  </sheets>
  <definedNames>
    <definedName name="_xlnm._FilterDatabase" localSheetId="0" hidden="1">Points!$A$1:$Y$65</definedName>
    <definedName name="_xlnm.Print_Area" localSheetId="2">' Cl 5 Inter Ind F'!$BI$7:$BM$16</definedName>
    <definedName name="_xlnm.Print_Area" localSheetId="5">'Cl 10 Prel Ind'!$BF$7:$BJ$27</definedName>
    <definedName name="_xlnm.Print_Area" localSheetId="6">'Cl 11 Prep Ind'!$BH$7:$BL$8</definedName>
    <definedName name="_xlnm.Print_Area" localSheetId="7">'Cl 13 PDD Walk A'!$R$6:$V$10</definedName>
    <definedName name="_xlnm.Print_Area" localSheetId="8">'Cl 14 PDD Walk B'!$R$6:$V$34</definedName>
    <definedName name="_xlnm.Print_Area" localSheetId="9">'Cl 17 Inter Sq'!$BH$6:$BL$13</definedName>
    <definedName name="_xlnm.Print_Area" localSheetId="10">'Cl 19 Pre-Nov Sq'!$BK$7:$BO$39</definedName>
    <definedName name="_xlnm.Print_Area" localSheetId="11">'Cl 20 Prel Sq'!$BH$7:$BL$29</definedName>
    <definedName name="_xlnm.Print_Area" localSheetId="1">'Cl 3 Adv Ind F'!$EQ$6:$EU$12</definedName>
    <definedName name="_xlnm.Print_Area" localSheetId="3">'Cl 7 &amp; 8 Nov Ind F&amp;M'!$BF$7:$BJ$17</definedName>
    <definedName name="_xlnm.Print_Area" localSheetId="4">'Cl 9 PreNov Ind'!$BI$7:$BM$17</definedName>
    <definedName name="_xlnm.Print_Area" localSheetId="0">Points!$A$37:$J$41</definedName>
    <definedName name="_xlnm.Print_Titles" localSheetId="2">' Cl 5 Inter Ind F'!$A:$F,' Cl 5 Inter Ind F'!$1:$6</definedName>
    <definedName name="_xlnm.Print_Titles" localSheetId="5">'Cl 10 Prel Ind'!$A:$F,'Cl 10 Prel Ind'!$1:$6</definedName>
    <definedName name="_xlnm.Print_Titles" localSheetId="6">'Cl 11 Prep Ind'!$A:$F,'Cl 11 Prep Ind'!$1:$6</definedName>
    <definedName name="_xlnm.Print_Titles" localSheetId="7">'Cl 13 PDD Walk A'!$A:$E,'Cl 13 PDD Walk A'!$1:$6</definedName>
    <definedName name="_xlnm.Print_Titles" localSheetId="8">'Cl 14 PDD Walk B'!$A:$E,'Cl 14 PDD Walk B'!$1:$6</definedName>
    <definedName name="_xlnm.Print_Titles" localSheetId="9">'Cl 17 Inter Sq'!$A:$E,'Cl 17 Inter Sq'!$1:$6</definedName>
    <definedName name="_xlnm.Print_Titles" localSheetId="10">'Cl 19 Pre-Nov Sq'!$A:$E,'Cl 19 Pre-Nov Sq'!$1:$6</definedName>
    <definedName name="_xlnm.Print_Titles" localSheetId="11">'Cl 20 Prel Sq'!$A:$E,'Cl 20 Prel Sq'!$1:$6</definedName>
    <definedName name="_xlnm.Print_Titles" localSheetId="1">'Cl 3 Adv Ind F'!$A:$F,'Cl 3 Adv Ind F'!$1:$6</definedName>
    <definedName name="_xlnm.Print_Titles" localSheetId="3">'Cl 7 &amp; 8 Nov Ind F&amp;M'!$A:$F,'Cl 7 &amp; 8 Nov Ind F&amp;M'!$1:$6</definedName>
    <definedName name="_xlnm.Print_Titles" localSheetId="4">'Cl 9 PreNov Ind'!$A:$F,'Cl 9 PreNov Ind'!$1:$6</definedName>
    <definedName name="_xlnm.Print_Titles" localSheetId="0">Points!#REF!</definedName>
  </definedNames>
  <calcPr calcId="145621"/>
</workbook>
</file>

<file path=xl/calcChain.xml><?xml version="1.0" encoding="utf-8"?>
<calcChain xmlns="http://schemas.openxmlformats.org/spreadsheetml/2006/main">
  <c r="W58" i="31" l="1"/>
  <c r="W56" i="31"/>
  <c r="W55" i="31"/>
  <c r="W52" i="31"/>
  <c r="W40" i="31"/>
  <c r="W54" i="31"/>
  <c r="X38" i="31"/>
  <c r="X21" i="31"/>
  <c r="X19" i="31"/>
  <c r="X18" i="31"/>
  <c r="X17" i="31"/>
  <c r="X16" i="31"/>
  <c r="X28" i="31"/>
  <c r="X27" i="31"/>
  <c r="X26" i="31"/>
  <c r="X6" i="31"/>
  <c r="X5" i="31"/>
  <c r="X3" i="31"/>
  <c r="X46" i="31"/>
  <c r="X45" i="31"/>
  <c r="X44" i="31"/>
  <c r="X43" i="31"/>
  <c r="X42" i="31"/>
  <c r="X20" i="31"/>
  <c r="U29" i="31"/>
  <c r="U51" i="31"/>
  <c r="U50" i="31"/>
  <c r="U49" i="31"/>
  <c r="U48" i="31"/>
  <c r="U47" i="31"/>
  <c r="U24" i="31"/>
  <c r="R6" i="31"/>
  <c r="R5" i="31"/>
  <c r="R48" i="31"/>
  <c r="R23" i="31"/>
  <c r="R38" i="31"/>
  <c r="R37" i="31"/>
  <c r="P12" i="32"/>
  <c r="L12" i="32"/>
  <c r="S12" i="32" s="1"/>
  <c r="H12" i="32"/>
  <c r="R12" i="32" s="1"/>
  <c r="Q50" i="31"/>
  <c r="Q20" i="31"/>
  <c r="BF16" i="23"/>
  <c r="AX16" i="23"/>
  <c r="AY16" i="23" s="1"/>
  <c r="BA16" i="23" s="1"/>
  <c r="BG16" i="23" s="1"/>
  <c r="AN16" i="23"/>
  <c r="AF16" i="23"/>
  <c r="AG16" i="23" s="1"/>
  <c r="AI16" i="23" s="1"/>
  <c r="AO16" i="23" s="1"/>
  <c r="V16" i="23"/>
  <c r="N16" i="23"/>
  <c r="O16" i="23" s="1"/>
  <c r="Q16" i="23" s="1"/>
  <c r="W16" i="23" s="1"/>
  <c r="BF12" i="23"/>
  <c r="AY12" i="23"/>
  <c r="BA12" i="23" s="1"/>
  <c r="BG12" i="23" s="1"/>
  <c r="AX12" i="23"/>
  <c r="AN12" i="23"/>
  <c r="AF12" i="23"/>
  <c r="AG12" i="23" s="1"/>
  <c r="AI12" i="23" s="1"/>
  <c r="V12" i="23"/>
  <c r="N12" i="23"/>
  <c r="O12" i="23" s="1"/>
  <c r="Q12" i="23" s="1"/>
  <c r="BF9" i="23"/>
  <c r="AX9" i="23"/>
  <c r="AY9" i="23" s="1"/>
  <c r="BA9" i="23" s="1"/>
  <c r="AN9" i="23"/>
  <c r="AF9" i="23"/>
  <c r="AG9" i="23" s="1"/>
  <c r="AI9" i="23" s="1"/>
  <c r="V9" i="23"/>
  <c r="N9" i="23"/>
  <c r="O9" i="23" s="1"/>
  <c r="Q9" i="23" s="1"/>
  <c r="BF15" i="23"/>
  <c r="AX15" i="23"/>
  <c r="AY15" i="23" s="1"/>
  <c r="BA15" i="23" s="1"/>
  <c r="AN15" i="23"/>
  <c r="AF15" i="23"/>
  <c r="AG15" i="23" s="1"/>
  <c r="AI15" i="23" s="1"/>
  <c r="V15" i="23"/>
  <c r="N15" i="23"/>
  <c r="O15" i="23" s="1"/>
  <c r="Q15" i="23" s="1"/>
  <c r="BF7" i="23"/>
  <c r="AX7" i="23"/>
  <c r="AY7" i="23" s="1"/>
  <c r="BA7" i="23" s="1"/>
  <c r="AN7" i="23"/>
  <c r="AF7" i="23"/>
  <c r="AG7" i="23" s="1"/>
  <c r="AI7" i="23" s="1"/>
  <c r="AO7" i="23" s="1"/>
  <c r="BJ7" i="23" s="1"/>
  <c r="V7" i="23"/>
  <c r="N7" i="23"/>
  <c r="O7" i="23" s="1"/>
  <c r="Q7" i="23" s="1"/>
  <c r="BF11" i="23"/>
  <c r="AY11" i="23"/>
  <c r="BA11" i="23" s="1"/>
  <c r="BG11" i="23" s="1"/>
  <c r="AX11" i="23"/>
  <c r="AN11" i="23"/>
  <c r="AF11" i="23"/>
  <c r="AG11" i="23" s="1"/>
  <c r="AI11" i="23" s="1"/>
  <c r="V11" i="23"/>
  <c r="N11" i="23"/>
  <c r="O11" i="23" s="1"/>
  <c r="Q11" i="23" s="1"/>
  <c r="BF8" i="23"/>
  <c r="AX8" i="23"/>
  <c r="AY8" i="23" s="1"/>
  <c r="BA8" i="23" s="1"/>
  <c r="AN8" i="23"/>
  <c r="AF8" i="23"/>
  <c r="AG8" i="23" s="1"/>
  <c r="AI8" i="23" s="1"/>
  <c r="V8" i="23"/>
  <c r="N8" i="23"/>
  <c r="O8" i="23" s="1"/>
  <c r="Q8" i="23" s="1"/>
  <c r="BF10" i="23"/>
  <c r="AX10" i="23"/>
  <c r="AY10" i="23" s="1"/>
  <c r="BA10" i="23" s="1"/>
  <c r="AN10" i="23"/>
  <c r="AF10" i="23"/>
  <c r="AG10" i="23" s="1"/>
  <c r="AI10" i="23" s="1"/>
  <c r="V10" i="23"/>
  <c r="N10" i="23"/>
  <c r="O10" i="23" s="1"/>
  <c r="Q10" i="23" s="1"/>
  <c r="BF13" i="23"/>
  <c r="AX13" i="23"/>
  <c r="AY13" i="23" s="1"/>
  <c r="BA13" i="23" s="1"/>
  <c r="AN13" i="23"/>
  <c r="AF13" i="23"/>
  <c r="AG13" i="23" s="1"/>
  <c r="AI13" i="23" s="1"/>
  <c r="V13" i="23"/>
  <c r="N13" i="23"/>
  <c r="O13" i="23" s="1"/>
  <c r="Q13" i="23" s="1"/>
  <c r="BE27" i="21"/>
  <c r="AM27" i="21"/>
  <c r="U27" i="21"/>
  <c r="AX26" i="21"/>
  <c r="AF26" i="21"/>
  <c r="N26" i="21"/>
  <c r="AX25" i="21"/>
  <c r="AF25" i="21"/>
  <c r="N25" i="21"/>
  <c r="AX24" i="21"/>
  <c r="AF24" i="21"/>
  <c r="N24" i="21"/>
  <c r="AX23" i="21"/>
  <c r="AF23" i="21"/>
  <c r="N23" i="21"/>
  <c r="AX22" i="21"/>
  <c r="AF22" i="21"/>
  <c r="N22" i="21"/>
  <c r="AX21" i="21"/>
  <c r="AF21" i="21"/>
  <c r="N21" i="21"/>
  <c r="BE13" i="21"/>
  <c r="AM13" i="21"/>
  <c r="U13" i="21"/>
  <c r="AX12" i="21"/>
  <c r="AF12" i="21"/>
  <c r="N12" i="21"/>
  <c r="AX11" i="21"/>
  <c r="AF11" i="21"/>
  <c r="N11" i="21"/>
  <c r="AX10" i="21"/>
  <c r="AF10" i="21"/>
  <c r="N10" i="21"/>
  <c r="AX9" i="21"/>
  <c r="AF9" i="21"/>
  <c r="N9" i="21"/>
  <c r="AX8" i="21"/>
  <c r="AF8" i="21"/>
  <c r="N8" i="21"/>
  <c r="AX7" i="21"/>
  <c r="AF7" i="21"/>
  <c r="N7" i="21"/>
  <c r="P8" i="27"/>
  <c r="L8" i="27"/>
  <c r="S8" i="27" s="1"/>
  <c r="H8" i="27"/>
  <c r="R8" i="27" s="1"/>
  <c r="P32" i="32"/>
  <c r="L32" i="32"/>
  <c r="H32" i="32"/>
  <c r="P30" i="32"/>
  <c r="L30" i="32"/>
  <c r="H30" i="32"/>
  <c r="P10" i="32"/>
  <c r="L10" i="32"/>
  <c r="S10" i="32" s="1"/>
  <c r="H10" i="32"/>
  <c r="R10" i="32" s="1"/>
  <c r="P14" i="32"/>
  <c r="L14" i="32"/>
  <c r="S14" i="32" s="1"/>
  <c r="H14" i="32"/>
  <c r="R14" i="32" s="1"/>
  <c r="P26" i="32"/>
  <c r="L26" i="32"/>
  <c r="S26" i="32" s="1"/>
  <c r="H26" i="32"/>
  <c r="R26" i="32" s="1"/>
  <c r="P20" i="32"/>
  <c r="L20" i="32"/>
  <c r="S20" i="32" s="1"/>
  <c r="H20" i="32"/>
  <c r="R20" i="32" s="1"/>
  <c r="P18" i="32"/>
  <c r="L18" i="32"/>
  <c r="S18" i="32" s="1"/>
  <c r="H18" i="32"/>
  <c r="R18" i="32" s="1"/>
  <c r="P8" i="32"/>
  <c r="L8" i="32"/>
  <c r="S8" i="32" s="1"/>
  <c r="H8" i="32"/>
  <c r="R8" i="32" s="1"/>
  <c r="P16" i="32"/>
  <c r="L16" i="32"/>
  <c r="S16" i="32" s="1"/>
  <c r="H16" i="32"/>
  <c r="R16" i="32" s="1"/>
  <c r="P34" i="32"/>
  <c r="L34" i="32"/>
  <c r="H34" i="32"/>
  <c r="P28" i="32"/>
  <c r="L28" i="32"/>
  <c r="S28" i="32" s="1"/>
  <c r="H28" i="32"/>
  <c r="R28" i="32" s="1"/>
  <c r="P24" i="32"/>
  <c r="L24" i="32"/>
  <c r="S24" i="32" s="1"/>
  <c r="H24" i="32"/>
  <c r="R24" i="32" s="1"/>
  <c r="BC16" i="24"/>
  <c r="AV16" i="24"/>
  <c r="AW16" i="24" s="1"/>
  <c r="AY16" i="24" s="1"/>
  <c r="AL16" i="24"/>
  <c r="AE16" i="24"/>
  <c r="AF16" i="24" s="1"/>
  <c r="AH16" i="24" s="1"/>
  <c r="U16" i="24"/>
  <c r="N16" i="24"/>
  <c r="O16" i="24" s="1"/>
  <c r="Q16" i="24" s="1"/>
  <c r="BC10" i="24"/>
  <c r="AV10" i="24"/>
  <c r="AW10" i="24" s="1"/>
  <c r="AY10" i="24" s="1"/>
  <c r="AL10" i="24"/>
  <c r="AE10" i="24"/>
  <c r="AF10" i="24" s="1"/>
  <c r="AH10" i="24" s="1"/>
  <c r="U10" i="24"/>
  <c r="N10" i="24"/>
  <c r="O10" i="24" s="1"/>
  <c r="Q10" i="24" s="1"/>
  <c r="BC12" i="24"/>
  <c r="AV12" i="24"/>
  <c r="AW12" i="24" s="1"/>
  <c r="AY12" i="24" s="1"/>
  <c r="AL12" i="24"/>
  <c r="AF12" i="24"/>
  <c r="AH12" i="24" s="1"/>
  <c r="AE12" i="24"/>
  <c r="U12" i="24"/>
  <c r="N12" i="24"/>
  <c r="O12" i="24" s="1"/>
  <c r="Q12" i="24" s="1"/>
  <c r="BC7" i="24"/>
  <c r="AV7" i="24"/>
  <c r="AW7" i="24" s="1"/>
  <c r="AY7" i="24" s="1"/>
  <c r="AL7" i="24"/>
  <c r="AE7" i="24"/>
  <c r="AF7" i="24" s="1"/>
  <c r="AH7" i="24" s="1"/>
  <c r="U7" i="24"/>
  <c r="N7" i="24"/>
  <c r="O7" i="24" s="1"/>
  <c r="Q7" i="24" s="1"/>
  <c r="BC8" i="24"/>
  <c r="AV8" i="24"/>
  <c r="AW8" i="24" s="1"/>
  <c r="AY8" i="24" s="1"/>
  <c r="BD8" i="24" s="1"/>
  <c r="AL8" i="24"/>
  <c r="AE8" i="24"/>
  <c r="AF8" i="24" s="1"/>
  <c r="AH8" i="24" s="1"/>
  <c r="U8" i="24"/>
  <c r="N8" i="24"/>
  <c r="O8" i="24" s="1"/>
  <c r="Q8" i="24" s="1"/>
  <c r="BC11" i="24"/>
  <c r="AV11" i="24"/>
  <c r="AW11" i="24" s="1"/>
  <c r="AY11" i="24" s="1"/>
  <c r="AL11" i="24"/>
  <c r="AE11" i="24"/>
  <c r="AF11" i="24" s="1"/>
  <c r="AH11" i="24" s="1"/>
  <c r="U11" i="24"/>
  <c r="N11" i="24"/>
  <c r="O11" i="24" s="1"/>
  <c r="Q11" i="24" s="1"/>
  <c r="BC15" i="24"/>
  <c r="AV15" i="24"/>
  <c r="AW15" i="24" s="1"/>
  <c r="AY15" i="24" s="1"/>
  <c r="BD15" i="24" s="1"/>
  <c r="AL15" i="24"/>
  <c r="AE15" i="24"/>
  <c r="AF15" i="24" s="1"/>
  <c r="AH15" i="24" s="1"/>
  <c r="U15" i="24"/>
  <c r="N15" i="24"/>
  <c r="O15" i="24" s="1"/>
  <c r="Q15" i="24" s="1"/>
  <c r="BC9" i="24"/>
  <c r="AV9" i="24"/>
  <c r="AW9" i="24" s="1"/>
  <c r="AY9" i="24" s="1"/>
  <c r="AL9" i="24"/>
  <c r="AE9" i="24"/>
  <c r="AF9" i="24" s="1"/>
  <c r="AH9" i="24" s="1"/>
  <c r="U9" i="24"/>
  <c r="N9" i="24"/>
  <c r="O9" i="24" s="1"/>
  <c r="Q9" i="24" s="1"/>
  <c r="BC14" i="24"/>
  <c r="AV14" i="24"/>
  <c r="AW14" i="24" s="1"/>
  <c r="AY14" i="24" s="1"/>
  <c r="BD14" i="24" s="1"/>
  <c r="AL14" i="24"/>
  <c r="AE14" i="24"/>
  <c r="AF14" i="24" s="1"/>
  <c r="AH14" i="24" s="1"/>
  <c r="U14" i="24"/>
  <c r="N14" i="24"/>
  <c r="O14" i="24" s="1"/>
  <c r="Q14" i="24" s="1"/>
  <c r="BC17" i="24"/>
  <c r="AV17" i="24"/>
  <c r="AW17" i="24" s="1"/>
  <c r="AY17" i="24" s="1"/>
  <c r="AL17" i="24"/>
  <c r="AE17" i="24"/>
  <c r="AF17" i="24" s="1"/>
  <c r="AH17" i="24" s="1"/>
  <c r="U17" i="24"/>
  <c r="N17" i="24"/>
  <c r="O17" i="24" s="1"/>
  <c r="Q17" i="24" s="1"/>
  <c r="BF12" i="25"/>
  <c r="AY12" i="25"/>
  <c r="AZ12" i="25" s="1"/>
  <c r="BB12" i="25" s="1"/>
  <c r="BG12" i="25" s="1"/>
  <c r="AN12" i="25"/>
  <c r="AG12" i="25"/>
  <c r="AH12" i="25" s="1"/>
  <c r="AJ12" i="25" s="1"/>
  <c r="V12" i="25"/>
  <c r="O12" i="25"/>
  <c r="P12" i="25" s="1"/>
  <c r="R12" i="25" s="1"/>
  <c r="BF16" i="25"/>
  <c r="AY16" i="25"/>
  <c r="AZ16" i="25" s="1"/>
  <c r="BB16" i="25" s="1"/>
  <c r="BG16" i="25" s="1"/>
  <c r="AN16" i="25"/>
  <c r="AG16" i="25"/>
  <c r="AH16" i="25" s="1"/>
  <c r="AJ16" i="25" s="1"/>
  <c r="V16" i="25"/>
  <c r="O16" i="25"/>
  <c r="P16" i="25" s="1"/>
  <c r="R16" i="25" s="1"/>
  <c r="BF9" i="25"/>
  <c r="AY9" i="25"/>
  <c r="AZ9" i="25" s="1"/>
  <c r="BB9" i="25" s="1"/>
  <c r="BG9" i="25" s="1"/>
  <c r="AN9" i="25"/>
  <c r="AG9" i="25"/>
  <c r="AH9" i="25" s="1"/>
  <c r="AJ9" i="25" s="1"/>
  <c r="V9" i="25"/>
  <c r="O9" i="25"/>
  <c r="P9" i="25" s="1"/>
  <c r="R9" i="25" s="1"/>
  <c r="BF8" i="25"/>
  <c r="AZ8" i="25"/>
  <c r="BB8" i="25" s="1"/>
  <c r="AY8" i="25"/>
  <c r="AN8" i="25"/>
  <c r="AG8" i="25"/>
  <c r="AH8" i="25" s="1"/>
  <c r="AJ8" i="25" s="1"/>
  <c r="V8" i="25"/>
  <c r="O8" i="25"/>
  <c r="P8" i="25" s="1"/>
  <c r="R8" i="25" s="1"/>
  <c r="BF7" i="25"/>
  <c r="AY7" i="25"/>
  <c r="AZ7" i="25" s="1"/>
  <c r="BB7" i="25" s="1"/>
  <c r="BG7" i="25" s="1"/>
  <c r="AN7" i="25"/>
  <c r="AG7" i="25"/>
  <c r="AH7" i="25" s="1"/>
  <c r="AJ7" i="25" s="1"/>
  <c r="V7" i="25"/>
  <c r="O7" i="25"/>
  <c r="P7" i="25" s="1"/>
  <c r="R7" i="25" s="1"/>
  <c r="BF11" i="25"/>
  <c r="AY11" i="25"/>
  <c r="AZ11" i="25" s="1"/>
  <c r="BB11" i="25" s="1"/>
  <c r="BG11" i="25" s="1"/>
  <c r="AN11" i="25"/>
  <c r="AG11" i="25"/>
  <c r="AH11" i="25" s="1"/>
  <c r="AJ11" i="25" s="1"/>
  <c r="V11" i="25"/>
  <c r="O11" i="25"/>
  <c r="P11" i="25" s="1"/>
  <c r="R11" i="25" s="1"/>
  <c r="BF10" i="25"/>
  <c r="AY10" i="25"/>
  <c r="AZ10" i="25" s="1"/>
  <c r="BB10" i="25" s="1"/>
  <c r="BG10" i="25" s="1"/>
  <c r="AN10" i="25"/>
  <c r="AG10" i="25"/>
  <c r="AH10" i="25" s="1"/>
  <c r="AJ10" i="25" s="1"/>
  <c r="V10" i="25"/>
  <c r="O10" i="25"/>
  <c r="P10" i="25" s="1"/>
  <c r="R10" i="25" s="1"/>
  <c r="BF17" i="25"/>
  <c r="AZ17" i="25"/>
  <c r="BB17" i="25" s="1"/>
  <c r="AY17" i="25"/>
  <c r="AN17" i="25"/>
  <c r="AG17" i="25"/>
  <c r="AH17" i="25" s="1"/>
  <c r="AJ17" i="25" s="1"/>
  <c r="V17" i="25"/>
  <c r="O17" i="25"/>
  <c r="P17" i="25" s="1"/>
  <c r="R17" i="25" s="1"/>
  <c r="BF15" i="25"/>
  <c r="AY15" i="25"/>
  <c r="AZ15" i="25" s="1"/>
  <c r="BB15" i="25" s="1"/>
  <c r="BG15" i="25" s="1"/>
  <c r="AN15" i="25"/>
  <c r="AG15" i="25"/>
  <c r="AH15" i="25" s="1"/>
  <c r="AJ15" i="25" s="1"/>
  <c r="AO15" i="25" s="1"/>
  <c r="BJ15" i="25" s="1"/>
  <c r="V15" i="25"/>
  <c r="O15" i="25"/>
  <c r="P15" i="25" s="1"/>
  <c r="R15" i="25" s="1"/>
  <c r="BF14" i="25"/>
  <c r="AY14" i="25"/>
  <c r="AZ14" i="25" s="1"/>
  <c r="BB14" i="25" s="1"/>
  <c r="BG14" i="25" s="1"/>
  <c r="AN14" i="25"/>
  <c r="AG14" i="25"/>
  <c r="AH14" i="25" s="1"/>
  <c r="AJ14" i="25" s="1"/>
  <c r="V14" i="25"/>
  <c r="O14" i="25"/>
  <c r="P14" i="25" s="1"/>
  <c r="R14" i="25" s="1"/>
  <c r="BE8" i="33"/>
  <c r="AY8" i="33"/>
  <c r="AZ8" i="33" s="1"/>
  <c r="BA8" i="33" s="1"/>
  <c r="BF8" i="33" s="1"/>
  <c r="AN8" i="33"/>
  <c r="AG8" i="33"/>
  <c r="AH8" i="33" s="1"/>
  <c r="AI8" i="33" s="1"/>
  <c r="AO8" i="33" s="1"/>
  <c r="BI8" i="33" s="1"/>
  <c r="V8" i="33"/>
  <c r="O8" i="33"/>
  <c r="P8" i="33" s="1"/>
  <c r="Q8" i="33" s="1"/>
  <c r="W8" i="33" s="1"/>
  <c r="BC16" i="26"/>
  <c r="AW16" i="26"/>
  <c r="AX16" i="26" s="1"/>
  <c r="AY16" i="26" s="1"/>
  <c r="AL16" i="26"/>
  <c r="AF16" i="26"/>
  <c r="AG16" i="26" s="1"/>
  <c r="AH16" i="26" s="1"/>
  <c r="AM16" i="26" s="1"/>
  <c r="BG16" i="26" s="1"/>
  <c r="U16" i="26"/>
  <c r="O16" i="26"/>
  <c r="P16" i="26" s="1"/>
  <c r="Q16" i="26" s="1"/>
  <c r="BC14" i="26"/>
  <c r="AW14" i="26"/>
  <c r="AX14" i="26" s="1"/>
  <c r="AY14" i="26" s="1"/>
  <c r="BD14" i="26" s="1"/>
  <c r="AL14" i="26"/>
  <c r="AF14" i="26"/>
  <c r="AG14" i="26" s="1"/>
  <c r="AH14" i="26" s="1"/>
  <c r="U14" i="26"/>
  <c r="O14" i="26"/>
  <c r="P14" i="26" s="1"/>
  <c r="Q14" i="26" s="1"/>
  <c r="BC18" i="26"/>
  <c r="AW18" i="26"/>
  <c r="AX18" i="26" s="1"/>
  <c r="AY18" i="26" s="1"/>
  <c r="AL18" i="26"/>
  <c r="AF18" i="26"/>
  <c r="AG18" i="26" s="1"/>
  <c r="AH18" i="26" s="1"/>
  <c r="U18" i="26"/>
  <c r="O18" i="26"/>
  <c r="P18" i="26" s="1"/>
  <c r="Q18" i="26" s="1"/>
  <c r="BC11" i="26"/>
  <c r="AW11" i="26"/>
  <c r="AX11" i="26" s="1"/>
  <c r="AY11" i="26" s="1"/>
  <c r="BD11" i="26" s="1"/>
  <c r="AL11" i="26"/>
  <c r="AF11" i="26"/>
  <c r="AG11" i="26" s="1"/>
  <c r="AH11" i="26" s="1"/>
  <c r="U11" i="26"/>
  <c r="O11" i="26"/>
  <c r="P11" i="26" s="1"/>
  <c r="Q11" i="26" s="1"/>
  <c r="BC19" i="26"/>
  <c r="AW19" i="26"/>
  <c r="AX19" i="26" s="1"/>
  <c r="AY19" i="26" s="1"/>
  <c r="AL19" i="26"/>
  <c r="AG19" i="26"/>
  <c r="AH19" i="26" s="1"/>
  <c r="AM19" i="26" s="1"/>
  <c r="BG19" i="26" s="1"/>
  <c r="AF19" i="26"/>
  <c r="U19" i="26"/>
  <c r="O19" i="26"/>
  <c r="P19" i="26" s="1"/>
  <c r="Q19" i="26" s="1"/>
  <c r="BC26" i="26"/>
  <c r="AW26" i="26"/>
  <c r="AX26" i="26" s="1"/>
  <c r="AY26" i="26" s="1"/>
  <c r="AL26" i="26"/>
  <c r="AF26" i="26"/>
  <c r="AG26" i="26" s="1"/>
  <c r="AH26" i="26" s="1"/>
  <c r="U26" i="26"/>
  <c r="O26" i="26"/>
  <c r="P26" i="26" s="1"/>
  <c r="Q26" i="26" s="1"/>
  <c r="BC22" i="26"/>
  <c r="AW22" i="26"/>
  <c r="AX22" i="26" s="1"/>
  <c r="AY22" i="26" s="1"/>
  <c r="AL22" i="26"/>
  <c r="AF22" i="26"/>
  <c r="AG22" i="26" s="1"/>
  <c r="AH22" i="26" s="1"/>
  <c r="U22" i="26"/>
  <c r="O22" i="26"/>
  <c r="P22" i="26" s="1"/>
  <c r="Q22" i="26" s="1"/>
  <c r="BC20" i="26"/>
  <c r="AW20" i="26"/>
  <c r="AX20" i="26" s="1"/>
  <c r="AY20" i="26" s="1"/>
  <c r="AL20" i="26"/>
  <c r="AF20" i="26"/>
  <c r="AG20" i="26" s="1"/>
  <c r="AH20" i="26" s="1"/>
  <c r="U20" i="26"/>
  <c r="O20" i="26"/>
  <c r="P20" i="26" s="1"/>
  <c r="Q20" i="26" s="1"/>
  <c r="BC24" i="26"/>
  <c r="AW24" i="26"/>
  <c r="AX24" i="26" s="1"/>
  <c r="AY24" i="26" s="1"/>
  <c r="AL24" i="26"/>
  <c r="AF24" i="26"/>
  <c r="AG24" i="26" s="1"/>
  <c r="AH24" i="26" s="1"/>
  <c r="U24" i="26"/>
  <c r="O24" i="26"/>
  <c r="P24" i="26" s="1"/>
  <c r="Q24" i="26" s="1"/>
  <c r="BC25" i="26"/>
  <c r="AW25" i="26"/>
  <c r="AX25" i="26" s="1"/>
  <c r="AY25" i="26" s="1"/>
  <c r="AL25" i="26"/>
  <c r="AF25" i="26"/>
  <c r="AG25" i="26" s="1"/>
  <c r="AH25" i="26" s="1"/>
  <c r="U25" i="26"/>
  <c r="O25" i="26"/>
  <c r="P25" i="26" s="1"/>
  <c r="Q25" i="26" s="1"/>
  <c r="BC27" i="26"/>
  <c r="AW27" i="26"/>
  <c r="AX27" i="26" s="1"/>
  <c r="AY27" i="26" s="1"/>
  <c r="AL27" i="26"/>
  <c r="AF27" i="26"/>
  <c r="AG27" i="26" s="1"/>
  <c r="AH27" i="26" s="1"/>
  <c r="U27" i="26"/>
  <c r="O27" i="26"/>
  <c r="P27" i="26" s="1"/>
  <c r="Q27" i="26" s="1"/>
  <c r="BC23" i="26"/>
  <c r="AW23" i="26"/>
  <c r="AX23" i="26" s="1"/>
  <c r="AY23" i="26" s="1"/>
  <c r="AL23" i="26"/>
  <c r="AF23" i="26"/>
  <c r="AG23" i="26" s="1"/>
  <c r="AH23" i="26" s="1"/>
  <c r="U23" i="26"/>
  <c r="O23" i="26"/>
  <c r="P23" i="26" s="1"/>
  <c r="Q23" i="26" s="1"/>
  <c r="BC13" i="26"/>
  <c r="AW13" i="26"/>
  <c r="AX13" i="26" s="1"/>
  <c r="AY13" i="26" s="1"/>
  <c r="AL13" i="26"/>
  <c r="AF13" i="26"/>
  <c r="AG13" i="26" s="1"/>
  <c r="AH13" i="26" s="1"/>
  <c r="U13" i="26"/>
  <c r="O13" i="26"/>
  <c r="P13" i="26" s="1"/>
  <c r="Q13" i="26" s="1"/>
  <c r="BC8" i="26"/>
  <c r="AW8" i="26"/>
  <c r="AX8" i="26" s="1"/>
  <c r="AY8" i="26" s="1"/>
  <c r="AL8" i="26"/>
  <c r="AF8" i="26"/>
  <c r="AG8" i="26" s="1"/>
  <c r="AH8" i="26" s="1"/>
  <c r="U8" i="26"/>
  <c r="O8" i="26"/>
  <c r="P8" i="26" s="1"/>
  <c r="Q8" i="26" s="1"/>
  <c r="BC15" i="26"/>
  <c r="AW15" i="26"/>
  <c r="AX15" i="26" s="1"/>
  <c r="AY15" i="26" s="1"/>
  <c r="AL15" i="26"/>
  <c r="AF15" i="26"/>
  <c r="AG15" i="26" s="1"/>
  <c r="AH15" i="26" s="1"/>
  <c r="U15" i="26"/>
  <c r="O15" i="26"/>
  <c r="P15" i="26" s="1"/>
  <c r="Q15" i="26" s="1"/>
  <c r="BC12" i="26"/>
  <c r="AW12" i="26"/>
  <c r="AX12" i="26" s="1"/>
  <c r="AY12" i="26" s="1"/>
  <c r="AL12" i="26"/>
  <c r="AF12" i="26"/>
  <c r="AG12" i="26" s="1"/>
  <c r="AH12" i="26" s="1"/>
  <c r="U12" i="26"/>
  <c r="O12" i="26"/>
  <c r="P12" i="26" s="1"/>
  <c r="Q12" i="26" s="1"/>
  <c r="BC9" i="26"/>
  <c r="AW9" i="26"/>
  <c r="AX9" i="26" s="1"/>
  <c r="AY9" i="26" s="1"/>
  <c r="AL9" i="26"/>
  <c r="AF9" i="26"/>
  <c r="AG9" i="26" s="1"/>
  <c r="AH9" i="26" s="1"/>
  <c r="U9" i="26"/>
  <c r="O9" i="26"/>
  <c r="P9" i="26" s="1"/>
  <c r="Q9" i="26" s="1"/>
  <c r="BC7" i="26"/>
  <c r="AW7" i="26"/>
  <c r="AX7" i="26" s="1"/>
  <c r="AY7" i="26" s="1"/>
  <c r="AL7" i="26"/>
  <c r="AF7" i="26"/>
  <c r="AG7" i="26" s="1"/>
  <c r="AH7" i="26" s="1"/>
  <c r="U7" i="26"/>
  <c r="O7" i="26"/>
  <c r="P7" i="26" s="1"/>
  <c r="Q7" i="26" s="1"/>
  <c r="BC21" i="26"/>
  <c r="AW21" i="26"/>
  <c r="AX21" i="26" s="1"/>
  <c r="AY21" i="26" s="1"/>
  <c r="AL21" i="26"/>
  <c r="AF21" i="26"/>
  <c r="AG21" i="26" s="1"/>
  <c r="AH21" i="26" s="1"/>
  <c r="U21" i="26"/>
  <c r="O21" i="26"/>
  <c r="P21" i="26" s="1"/>
  <c r="Q21" i="26" s="1"/>
  <c r="BC17" i="26"/>
  <c r="AW17" i="26"/>
  <c r="AX17" i="26" s="1"/>
  <c r="AY17" i="26" s="1"/>
  <c r="AL17" i="26"/>
  <c r="AF17" i="26"/>
  <c r="AG17" i="26" s="1"/>
  <c r="AH17" i="26" s="1"/>
  <c r="U17" i="26"/>
  <c r="O17" i="26"/>
  <c r="P17" i="26" s="1"/>
  <c r="Q17" i="26" s="1"/>
  <c r="BE7" i="33"/>
  <c r="AY7" i="33"/>
  <c r="AZ7" i="33" s="1"/>
  <c r="BA7" i="33" s="1"/>
  <c r="BF7" i="33" s="1"/>
  <c r="AN7" i="33"/>
  <c r="AG7" i="33"/>
  <c r="AH7" i="33" s="1"/>
  <c r="AI7" i="33" s="1"/>
  <c r="AO7" i="33" s="1"/>
  <c r="BI7" i="33" s="1"/>
  <c r="V7" i="33"/>
  <c r="O7" i="33"/>
  <c r="P7" i="33" s="1"/>
  <c r="Q7" i="33" s="1"/>
  <c r="W7" i="33" s="1"/>
  <c r="BL2" i="33"/>
  <c r="BL1" i="33"/>
  <c r="AS1" i="33"/>
  <c r="AA1" i="33"/>
  <c r="I1" i="33"/>
  <c r="P22" i="32"/>
  <c r="L22" i="32"/>
  <c r="S22" i="32" s="1"/>
  <c r="H22" i="32"/>
  <c r="R22" i="32" s="1"/>
  <c r="V2" i="32"/>
  <c r="V1" i="32"/>
  <c r="P1" i="32"/>
  <c r="L1" i="32"/>
  <c r="H1" i="32"/>
  <c r="BD15" i="26" l="1"/>
  <c r="W10" i="23"/>
  <c r="BI10" i="23" s="1"/>
  <c r="BG10" i="23"/>
  <c r="BG9" i="23"/>
  <c r="AM7" i="24"/>
  <c r="BG7" i="24" s="1"/>
  <c r="BG8" i="23"/>
  <c r="BG15" i="23"/>
  <c r="BG7" i="23"/>
  <c r="W12" i="23"/>
  <c r="BI12" i="23" s="1"/>
  <c r="BL12" i="23" s="1"/>
  <c r="BG13" i="23"/>
  <c r="AO12" i="23"/>
  <c r="BJ12" i="23" s="1"/>
  <c r="AO9" i="23"/>
  <c r="BJ9" i="23" s="1"/>
  <c r="W9" i="23"/>
  <c r="BI9" i="23" s="1"/>
  <c r="AO15" i="23"/>
  <c r="BJ15" i="23" s="1"/>
  <c r="BL15" i="23" s="1"/>
  <c r="W15" i="23"/>
  <c r="BI15" i="23" s="1"/>
  <c r="W7" i="23"/>
  <c r="BI7" i="23" s="1"/>
  <c r="BL7" i="23" s="1"/>
  <c r="AO11" i="23"/>
  <c r="BJ11" i="23" s="1"/>
  <c r="W11" i="23"/>
  <c r="BI11" i="23" s="1"/>
  <c r="AO8" i="23"/>
  <c r="BJ8" i="23" s="1"/>
  <c r="W8" i="23"/>
  <c r="BI8" i="23" s="1"/>
  <c r="AO10" i="23"/>
  <c r="BJ10" i="23" s="1"/>
  <c r="BL10" i="23" s="1"/>
  <c r="AO13" i="23"/>
  <c r="BJ13" i="23" s="1"/>
  <c r="W13" i="23"/>
  <c r="BI13" i="23" s="1"/>
  <c r="AX13" i="21"/>
  <c r="AY13" i="21" s="1"/>
  <c r="AZ13" i="21" s="1"/>
  <c r="BF13" i="21" s="1"/>
  <c r="AX27" i="21"/>
  <c r="AY27" i="21" s="1"/>
  <c r="AZ27" i="21" s="1"/>
  <c r="BF27" i="21" s="1"/>
  <c r="AF27" i="21"/>
  <c r="AG27" i="21" s="1"/>
  <c r="AH27" i="21" s="1"/>
  <c r="AN27" i="21" s="1"/>
  <c r="BI27" i="21" s="1"/>
  <c r="N27" i="21"/>
  <c r="O27" i="21" s="1"/>
  <c r="P27" i="21" s="1"/>
  <c r="V27" i="21" s="1"/>
  <c r="BH27" i="21" s="1"/>
  <c r="N13" i="21"/>
  <c r="O13" i="21" s="1"/>
  <c r="P13" i="21" s="1"/>
  <c r="V13" i="21" s="1"/>
  <c r="BH13" i="21" s="1"/>
  <c r="AF13" i="21"/>
  <c r="AG13" i="21" s="1"/>
  <c r="AH13" i="21" s="1"/>
  <c r="AN13" i="21" s="1"/>
  <c r="BI13" i="21" s="1"/>
  <c r="U12" i="32"/>
  <c r="U22" i="32"/>
  <c r="U8" i="32"/>
  <c r="BD10" i="24"/>
  <c r="BD12" i="24"/>
  <c r="V10" i="24"/>
  <c r="BF10" i="24" s="1"/>
  <c r="BD17" i="24"/>
  <c r="BD9" i="24"/>
  <c r="BD11" i="24"/>
  <c r="AM8" i="24"/>
  <c r="BG8" i="24" s="1"/>
  <c r="BD7" i="24"/>
  <c r="BD16" i="24"/>
  <c r="AM16" i="24"/>
  <c r="BG16" i="24" s="1"/>
  <c r="V16" i="24"/>
  <c r="BF16" i="24" s="1"/>
  <c r="BI16" i="24" s="1"/>
  <c r="AM12" i="24"/>
  <c r="BG12" i="24" s="1"/>
  <c r="AM10" i="24"/>
  <c r="BG10" i="24" s="1"/>
  <c r="BI10" i="24" s="1"/>
  <c r="V7" i="24"/>
  <c r="BF7" i="24" s="1"/>
  <c r="BI7" i="24" s="1"/>
  <c r="V12" i="24"/>
  <c r="BF12" i="24" s="1"/>
  <c r="AM17" i="24"/>
  <c r="BG17" i="24" s="1"/>
  <c r="AM11" i="24"/>
  <c r="BG11" i="24" s="1"/>
  <c r="AM15" i="24"/>
  <c r="BG15" i="24" s="1"/>
  <c r="V15" i="24"/>
  <c r="BF15" i="24" s="1"/>
  <c r="V11" i="24"/>
  <c r="BF11" i="24" s="1"/>
  <c r="V8" i="24"/>
  <c r="BF8" i="24" s="1"/>
  <c r="AM14" i="24"/>
  <c r="BG14" i="24" s="1"/>
  <c r="AM9" i="24"/>
  <c r="BG9" i="24" s="1"/>
  <c r="V17" i="24"/>
  <c r="BF17" i="24" s="1"/>
  <c r="V14" i="24"/>
  <c r="BF14" i="24" s="1"/>
  <c r="V9" i="24"/>
  <c r="BF9" i="24" s="1"/>
  <c r="W7" i="25"/>
  <c r="BI7" i="25" s="1"/>
  <c r="BG8" i="25"/>
  <c r="BG17" i="25"/>
  <c r="W12" i="25"/>
  <c r="BI12" i="25" s="1"/>
  <c r="AO12" i="25"/>
  <c r="BJ12" i="25" s="1"/>
  <c r="AO9" i="25"/>
  <c r="BJ9" i="25" s="1"/>
  <c r="AO16" i="25"/>
  <c r="BJ16" i="25" s="1"/>
  <c r="W16" i="25"/>
  <c r="BI16" i="25" s="1"/>
  <c r="W9" i="25"/>
  <c r="BI9" i="25" s="1"/>
  <c r="AO8" i="25"/>
  <c r="BJ8" i="25" s="1"/>
  <c r="AO11" i="25"/>
  <c r="BJ11" i="25" s="1"/>
  <c r="AO7" i="25"/>
  <c r="BJ7" i="25" s="1"/>
  <c r="W11" i="25"/>
  <c r="BI11" i="25" s="1"/>
  <c r="BL11" i="25" s="1"/>
  <c r="W8" i="25"/>
  <c r="BI8" i="25" s="1"/>
  <c r="AO10" i="25"/>
  <c r="BJ10" i="25" s="1"/>
  <c r="W10" i="25"/>
  <c r="BI10" i="25" s="1"/>
  <c r="AO17" i="25"/>
  <c r="BJ17" i="25" s="1"/>
  <c r="W17" i="25"/>
  <c r="BI17" i="25" s="1"/>
  <c r="W14" i="25"/>
  <c r="BI14" i="25" s="1"/>
  <c r="W15" i="25"/>
  <c r="BI15" i="25" s="1"/>
  <c r="BL15" i="25" s="1"/>
  <c r="AO14" i="25"/>
  <c r="BJ14" i="25" s="1"/>
  <c r="BD25" i="26"/>
  <c r="V17" i="26"/>
  <c r="BF17" i="26" s="1"/>
  <c r="BD17" i="26"/>
  <c r="V7" i="26"/>
  <c r="BF7" i="26" s="1"/>
  <c r="BD7" i="26"/>
  <c r="BD27" i="26"/>
  <c r="AM25" i="26"/>
  <c r="BG25" i="26" s="1"/>
  <c r="BD21" i="26"/>
  <c r="BD23" i="26"/>
  <c r="BD12" i="26"/>
  <c r="V8" i="26"/>
  <c r="BF8" i="26" s="1"/>
  <c r="BD8" i="26"/>
  <c r="BD19" i="26"/>
  <c r="V18" i="26"/>
  <c r="BF18" i="26" s="1"/>
  <c r="BD18" i="26"/>
  <c r="V16" i="26"/>
  <c r="BF16" i="26" s="1"/>
  <c r="BI16" i="26" s="1"/>
  <c r="BD9" i="26"/>
  <c r="BD24" i="26"/>
  <c r="BD22" i="26"/>
  <c r="BD13" i="26"/>
  <c r="BD20" i="26"/>
  <c r="BD26" i="26"/>
  <c r="BD16" i="26"/>
  <c r="V26" i="26"/>
  <c r="BF26" i="26" s="1"/>
  <c r="V19" i="26"/>
  <c r="BF19" i="26" s="1"/>
  <c r="BI19" i="26" s="1"/>
  <c r="V14" i="26"/>
  <c r="BF14" i="26" s="1"/>
  <c r="V11" i="26"/>
  <c r="BF11" i="26" s="1"/>
  <c r="AM14" i="26"/>
  <c r="BG14" i="26" s="1"/>
  <c r="AM18" i="26"/>
  <c r="BG18" i="26" s="1"/>
  <c r="AM11" i="26"/>
  <c r="BG11" i="26" s="1"/>
  <c r="AM26" i="26"/>
  <c r="BG26" i="26" s="1"/>
  <c r="AM22" i="26"/>
  <c r="BG22" i="26" s="1"/>
  <c r="AM20" i="26"/>
  <c r="BG20" i="26" s="1"/>
  <c r="AM24" i="26"/>
  <c r="BG24" i="26" s="1"/>
  <c r="AM13" i="26"/>
  <c r="BG13" i="26" s="1"/>
  <c r="AM23" i="26"/>
  <c r="BG23" i="26" s="1"/>
  <c r="BI23" i="26" s="1"/>
  <c r="AM27" i="26"/>
  <c r="BG27" i="26" s="1"/>
  <c r="V20" i="26"/>
  <c r="BF20" i="26" s="1"/>
  <c r="BI20" i="26" s="1"/>
  <c r="V22" i="26"/>
  <c r="BF22" i="26" s="1"/>
  <c r="V13" i="26"/>
  <c r="BF13" i="26" s="1"/>
  <c r="V23" i="26"/>
  <c r="BF23" i="26" s="1"/>
  <c r="V27" i="26"/>
  <c r="BF27" i="26" s="1"/>
  <c r="BI27" i="26" s="1"/>
  <c r="V25" i="26"/>
  <c r="BF25" i="26" s="1"/>
  <c r="BI25" i="26" s="1"/>
  <c r="V24" i="26"/>
  <c r="BF24" i="26" s="1"/>
  <c r="V12" i="26"/>
  <c r="BF12" i="26" s="1"/>
  <c r="V15" i="26"/>
  <c r="BF15" i="26" s="1"/>
  <c r="AM12" i="26"/>
  <c r="BG12" i="26" s="1"/>
  <c r="AM15" i="26"/>
  <c r="BG15" i="26" s="1"/>
  <c r="AM8" i="26"/>
  <c r="BG8" i="26" s="1"/>
  <c r="AM9" i="26"/>
  <c r="BG9" i="26" s="1"/>
  <c r="BI9" i="26" s="1"/>
  <c r="AM7" i="26"/>
  <c r="BG7" i="26" s="1"/>
  <c r="AM21" i="26"/>
  <c r="BG21" i="26" s="1"/>
  <c r="AM17" i="26"/>
  <c r="BG17" i="26" s="1"/>
  <c r="V21" i="26"/>
  <c r="BF21" i="26" s="1"/>
  <c r="BI21" i="26" s="1"/>
  <c r="V9" i="26"/>
  <c r="BF9" i="26" s="1"/>
  <c r="U8" i="27"/>
  <c r="U10" i="32"/>
  <c r="U14" i="32"/>
  <c r="U26" i="32"/>
  <c r="U20" i="32"/>
  <c r="U18" i="32"/>
  <c r="U16" i="32"/>
  <c r="U28" i="32"/>
  <c r="U24" i="32"/>
  <c r="BI8" i="24"/>
  <c r="BK8" i="33"/>
  <c r="BK7" i="33"/>
  <c r="BC10" i="26"/>
  <c r="AL10" i="26"/>
  <c r="U10" i="26"/>
  <c r="BF13" i="25"/>
  <c r="AN13" i="25"/>
  <c r="V13" i="25"/>
  <c r="BC13" i="24"/>
  <c r="AL13" i="24"/>
  <c r="U13" i="24"/>
  <c r="BF14" i="23"/>
  <c r="AN14" i="23"/>
  <c r="V14" i="23"/>
  <c r="ED7" i="22"/>
  <c r="EG7" i="22" s="1"/>
  <c r="DI7" i="22"/>
  <c r="DL7" i="22" s="1"/>
  <c r="CN7" i="22"/>
  <c r="CQ7" i="22" s="1"/>
  <c r="BL7" i="22"/>
  <c r="BO7" i="22" s="1"/>
  <c r="AQ7" i="22"/>
  <c r="AT7" i="22" s="1"/>
  <c r="Y7" i="22"/>
  <c r="V7" i="22"/>
  <c r="H10" i="27"/>
  <c r="BE20" i="21"/>
  <c r="AM20" i="21"/>
  <c r="U20" i="21"/>
  <c r="BH13" i="20"/>
  <c r="AO13" i="20"/>
  <c r="V13" i="20"/>
  <c r="BE13" i="18"/>
  <c r="AM13" i="18"/>
  <c r="U13" i="18"/>
  <c r="BL8" i="25" l="1"/>
  <c r="BL8" i="23"/>
  <c r="BI7" i="26"/>
  <c r="BI22" i="26"/>
  <c r="BI13" i="26"/>
  <c r="BI26" i="26"/>
  <c r="BL7" i="25"/>
  <c r="BL9" i="23"/>
  <c r="BI24" i="26"/>
  <c r="BL13" i="23"/>
  <c r="BL11" i="23"/>
  <c r="BK27" i="21"/>
  <c r="BK13" i="21"/>
  <c r="BI12" i="24"/>
  <c r="BI17" i="24"/>
  <c r="BI11" i="24"/>
  <c r="BI15" i="24"/>
  <c r="BI14" i="24"/>
  <c r="BI9" i="24"/>
  <c r="BL12" i="25"/>
  <c r="BL9" i="25"/>
  <c r="BL16" i="25"/>
  <c r="BL10" i="25"/>
  <c r="BL17" i="25"/>
  <c r="BL14" i="25"/>
  <c r="BI11" i="26"/>
  <c r="BI17" i="26"/>
  <c r="BI8" i="26"/>
  <c r="BI18" i="26"/>
  <c r="BI12" i="26"/>
  <c r="BI14" i="26"/>
  <c r="BI15" i="26"/>
  <c r="AR1" i="21"/>
  <c r="Z1" i="21"/>
  <c r="H1" i="21"/>
  <c r="AT1" i="20"/>
  <c r="AA1" i="20"/>
  <c r="H1" i="20"/>
  <c r="AR1" i="18"/>
  <c r="Z1" i="18"/>
  <c r="H1" i="18"/>
  <c r="P1" i="27"/>
  <c r="L1" i="27"/>
  <c r="H1" i="27"/>
  <c r="AQ1" i="26"/>
  <c r="Z1" i="26"/>
  <c r="I1" i="26"/>
  <c r="AS1" i="25"/>
  <c r="AA1" i="25"/>
  <c r="I1" i="25"/>
  <c r="AQ1" i="24"/>
  <c r="Z1" i="24"/>
  <c r="I1" i="24"/>
  <c r="AS1" i="23"/>
  <c r="AA1" i="23"/>
  <c r="I1" i="23"/>
  <c r="DQ1" i="22"/>
  <c r="CV1" i="22"/>
  <c r="CA1" i="22"/>
  <c r="AY1" i="22"/>
  <c r="AD1" i="22"/>
  <c r="I1" i="22"/>
  <c r="AW10" i="26"/>
  <c r="AX10" i="26" s="1"/>
  <c r="AY10" i="26" s="1"/>
  <c r="AF10" i="26"/>
  <c r="AG10" i="26" s="1"/>
  <c r="AH10" i="26" s="1"/>
  <c r="AM10" i="26" s="1"/>
  <c r="BG10" i="26" s="1"/>
  <c r="O10" i="26"/>
  <c r="P10" i="26" s="1"/>
  <c r="Q10" i="26" s="1"/>
  <c r="AY13" i="25"/>
  <c r="AZ13" i="25" s="1"/>
  <c r="BB13" i="25" s="1"/>
  <c r="AG13" i="25"/>
  <c r="AH13" i="25" s="1"/>
  <c r="AJ13" i="25" s="1"/>
  <c r="AO13" i="25" s="1"/>
  <c r="BJ13" i="25" s="1"/>
  <c r="O13" i="25"/>
  <c r="P13" i="25" s="1"/>
  <c r="R13" i="25" s="1"/>
  <c r="W13" i="25" s="1"/>
  <c r="BI13" i="25" s="1"/>
  <c r="BJ2" i="24"/>
  <c r="BJ1" i="24"/>
  <c r="AV13" i="24"/>
  <c r="AW13" i="24" s="1"/>
  <c r="AY13" i="24" s="1"/>
  <c r="AE13" i="24"/>
  <c r="AF13" i="24" s="1"/>
  <c r="AH13" i="24" s="1"/>
  <c r="N14" i="23"/>
  <c r="O14" i="23" s="1"/>
  <c r="Q14" i="23" s="1"/>
  <c r="W14" i="23" s="1"/>
  <c r="BI14" i="23" s="1"/>
  <c r="AF14" i="23"/>
  <c r="AG14" i="23" s="1"/>
  <c r="AI14" i="23" s="1"/>
  <c r="AO14" i="23" s="1"/>
  <c r="BJ14" i="23" s="1"/>
  <c r="AX14" i="23"/>
  <c r="AY14" i="23" s="1"/>
  <c r="BA14" i="23" s="1"/>
  <c r="BG14" i="23" s="1"/>
  <c r="EU2" i="22"/>
  <c r="EU1" i="22"/>
  <c r="CG7" i="22"/>
  <c r="CH7" i="22" s="1"/>
  <c r="CJ7" i="22" s="1"/>
  <c r="DB7" i="22"/>
  <c r="DC7" i="22" s="1"/>
  <c r="DE7" i="22" s="1"/>
  <c r="DW7" i="22"/>
  <c r="DX7" i="22" s="1"/>
  <c r="DZ7" i="22" s="1"/>
  <c r="EN2" i="22"/>
  <c r="EN1" i="22"/>
  <c r="BV2" i="22"/>
  <c r="BV1" i="22"/>
  <c r="AJ7" i="22"/>
  <c r="AK7" i="22" s="1"/>
  <c r="AM7" i="22" s="1"/>
  <c r="AU7" i="22" s="1"/>
  <c r="BS7" i="22" s="1"/>
  <c r="O7" i="22"/>
  <c r="P7" i="22" s="1"/>
  <c r="R7" i="22" s="1"/>
  <c r="P10" i="27"/>
  <c r="L10" i="27"/>
  <c r="S10" i="27" s="1"/>
  <c r="R10" i="27"/>
  <c r="V1" i="27"/>
  <c r="V2" i="27"/>
  <c r="BJ1" i="26"/>
  <c r="BJ2" i="26"/>
  <c r="BM1" i="25"/>
  <c r="BM2" i="25"/>
  <c r="N13" i="24"/>
  <c r="O13" i="24" s="1"/>
  <c r="Q13" i="24" s="1"/>
  <c r="V13" i="24" s="1"/>
  <c r="BF13" i="24" s="1"/>
  <c r="BM1" i="23"/>
  <c r="BM2" i="23"/>
  <c r="BE7" i="22"/>
  <c r="BF7" i="22" s="1"/>
  <c r="BH7" i="22" s="1"/>
  <c r="AX14" i="21"/>
  <c r="AX15" i="21"/>
  <c r="AX16" i="21"/>
  <c r="AX17" i="21"/>
  <c r="AX18" i="21"/>
  <c r="AX19" i="21"/>
  <c r="AF14" i="21"/>
  <c r="AF15" i="21"/>
  <c r="AF16" i="21"/>
  <c r="AF17" i="21"/>
  <c r="AF18" i="21"/>
  <c r="AF19" i="21"/>
  <c r="N14" i="21"/>
  <c r="N15" i="21"/>
  <c r="N16" i="21"/>
  <c r="N17" i="21"/>
  <c r="N18" i="21"/>
  <c r="N19" i="21"/>
  <c r="BL1" i="21"/>
  <c r="BL2" i="21"/>
  <c r="AZ7" i="20"/>
  <c r="AZ8" i="20"/>
  <c r="AZ9" i="20"/>
  <c r="AZ10" i="20"/>
  <c r="AZ11" i="20"/>
  <c r="AZ12" i="20"/>
  <c r="AG7" i="20"/>
  <c r="AG8" i="20"/>
  <c r="AG9" i="20"/>
  <c r="AG10" i="20"/>
  <c r="AG11" i="20"/>
  <c r="AG12" i="20"/>
  <c r="BO1" i="20"/>
  <c r="BO2" i="20"/>
  <c r="N7" i="20"/>
  <c r="N8" i="20"/>
  <c r="N9" i="20"/>
  <c r="N10" i="20"/>
  <c r="N11" i="20"/>
  <c r="N12" i="20"/>
  <c r="AW7" i="18"/>
  <c r="AW8" i="18"/>
  <c r="AW9" i="18"/>
  <c r="AW10" i="18"/>
  <c r="AW11" i="18"/>
  <c r="AW12" i="18"/>
  <c r="AE7" i="18"/>
  <c r="AE8" i="18"/>
  <c r="AE9" i="18"/>
  <c r="AE10" i="18"/>
  <c r="AE11" i="18"/>
  <c r="AE12" i="18"/>
  <c r="M7" i="18"/>
  <c r="M8" i="18"/>
  <c r="M9" i="18"/>
  <c r="M10" i="18"/>
  <c r="M11" i="18"/>
  <c r="M12" i="18"/>
  <c r="BL1" i="18"/>
  <c r="BL2" i="18"/>
  <c r="AW13" i="18" l="1"/>
  <c r="AX13" i="18" s="1"/>
  <c r="AZ13" i="18" s="1"/>
  <c r="BF13" i="18" s="1"/>
  <c r="M13" i="18"/>
  <c r="N13" i="18" s="1"/>
  <c r="P13" i="18" s="1"/>
  <c r="V13" i="18" s="1"/>
  <c r="BH13" i="18" s="1"/>
  <c r="N13" i="20"/>
  <c r="O13" i="20" s="1"/>
  <c r="Q13" i="20" s="1"/>
  <c r="BL14" i="23"/>
  <c r="AF20" i="21"/>
  <c r="AG20" i="21" s="1"/>
  <c r="AH20" i="21" s="1"/>
  <c r="AN20" i="21" s="1"/>
  <c r="BI20" i="21" s="1"/>
  <c r="N20" i="21"/>
  <c r="O20" i="21" s="1"/>
  <c r="P20" i="21" s="1"/>
  <c r="V20" i="21" s="1"/>
  <c r="BH20" i="21" s="1"/>
  <c r="AX20" i="21"/>
  <c r="AY20" i="21" s="1"/>
  <c r="AZ20" i="21" s="1"/>
  <c r="BF20" i="21" s="1"/>
  <c r="AG13" i="20"/>
  <c r="AH13" i="20" s="1"/>
  <c r="AJ13" i="20" s="1"/>
  <c r="AZ13" i="20"/>
  <c r="BA13" i="20" s="1"/>
  <c r="BC13" i="20" s="1"/>
  <c r="BI13" i="20" s="1"/>
  <c r="AE13" i="18"/>
  <c r="AF13" i="18" s="1"/>
  <c r="AH13" i="18" s="1"/>
  <c r="AN13" i="18" s="1"/>
  <c r="BI13" i="18" s="1"/>
  <c r="U10" i="27"/>
  <c r="V10" i="26"/>
  <c r="BF10" i="26" s="1"/>
  <c r="BI10" i="26" s="1"/>
  <c r="BD10" i="26"/>
  <c r="BG13" i="25"/>
  <c r="BL13" i="25" s="1"/>
  <c r="AM13" i="24"/>
  <c r="BG13" i="24" s="1"/>
  <c r="BD13" i="24"/>
  <c r="EH7" i="22"/>
  <c r="EL7" i="22" s="1"/>
  <c r="BP7" i="22"/>
  <c r="BT7" i="22" s="1"/>
  <c r="Z7" i="22"/>
  <c r="BR7" i="22" s="1"/>
  <c r="CR7" i="22"/>
  <c r="EJ7" i="22" s="1"/>
  <c r="DM7" i="22"/>
  <c r="EK7" i="22" s="1"/>
  <c r="AP13" i="20" l="1"/>
  <c r="BL13" i="20" s="1"/>
  <c r="BK13" i="18"/>
  <c r="BM9" i="25"/>
  <c r="BM11" i="25"/>
  <c r="BM12" i="25"/>
  <c r="BM10" i="25"/>
  <c r="BM13" i="25"/>
  <c r="W13" i="20"/>
  <c r="BK13" i="20" s="1"/>
  <c r="BI13" i="24"/>
  <c r="EM7" i="22"/>
  <c r="EN7" i="22" s="1"/>
  <c r="BK20" i="21"/>
  <c r="BU7" i="22"/>
  <c r="BN13" i="20" l="1"/>
  <c r="ES7" i="22"/>
  <c r="BV7" i="22"/>
  <c r="ER7" i="22"/>
  <c r="ET7" i="22" l="1"/>
  <c r="EU7" i="22" s="1"/>
</calcChain>
</file>

<file path=xl/sharedStrings.xml><?xml version="1.0" encoding="utf-8"?>
<sst xmlns="http://schemas.openxmlformats.org/spreadsheetml/2006/main" count="1557" uniqueCount="267">
  <si>
    <t>No.</t>
  </si>
  <si>
    <t>Vaulter</t>
  </si>
  <si>
    <t>Horse</t>
  </si>
  <si>
    <t>Lunger</t>
  </si>
  <si>
    <t>Flag</t>
  </si>
  <si>
    <t>Mill</t>
  </si>
  <si>
    <t>Stand</t>
  </si>
  <si>
    <t>V'ltOn</t>
  </si>
  <si>
    <t>Score</t>
  </si>
  <si>
    <t>COMPULSORIES</t>
  </si>
  <si>
    <t>Perf</t>
  </si>
  <si>
    <t>FREESTYLE</t>
  </si>
  <si>
    <t>TOTAL</t>
  </si>
  <si>
    <t>SCORE</t>
  </si>
  <si>
    <t>Judge at A:</t>
  </si>
  <si>
    <t>Judge at B:</t>
  </si>
  <si>
    <t>Judge at C:</t>
  </si>
  <si>
    <t>Judges' Scores</t>
  </si>
  <si>
    <t>A</t>
  </si>
  <si>
    <t>B</t>
  </si>
  <si>
    <t>C</t>
  </si>
  <si>
    <t>Actual</t>
  </si>
  <si>
    <t>Place</t>
  </si>
  <si>
    <t>Kneel</t>
  </si>
  <si>
    <t>R</t>
  </si>
  <si>
    <t>Total</t>
  </si>
  <si>
    <t>Sub-total</t>
  </si>
  <si>
    <t>Div. by</t>
  </si>
  <si>
    <t>score</t>
  </si>
  <si>
    <t>FINAL</t>
  </si>
  <si>
    <t>ACTUAL SCORES</t>
  </si>
  <si>
    <t>Overall</t>
  </si>
  <si>
    <t>No&amp;Ex</t>
  </si>
  <si>
    <t>Diff.</t>
  </si>
  <si>
    <t>Bas S</t>
  </si>
  <si>
    <t>Intermediate Squad</t>
  </si>
  <si>
    <t>Sw fw</t>
  </si>
  <si>
    <t>Half M</t>
  </si>
  <si>
    <t>Exer</t>
  </si>
  <si>
    <t>1/2 Fl</t>
  </si>
  <si>
    <t>I/s S't</t>
  </si>
  <si>
    <t>O/s S't</t>
  </si>
  <si>
    <t>V'lt Off</t>
  </si>
  <si>
    <t>Art</t>
  </si>
  <si>
    <t>SwOff</t>
  </si>
  <si>
    <t>Sub</t>
  </si>
  <si>
    <t>Ex Sc</t>
  </si>
  <si>
    <t>Pl'k</t>
  </si>
  <si>
    <t>1/2 Mill</t>
  </si>
  <si>
    <t>Plank</t>
  </si>
  <si>
    <t>In Seat</t>
  </si>
  <si>
    <t>Out S</t>
  </si>
  <si>
    <t>V'ltOf</t>
  </si>
  <si>
    <t>COMBINED</t>
  </si>
  <si>
    <t>Ranking</t>
  </si>
  <si>
    <t>ROUND 1</t>
  </si>
  <si>
    <t>ROUND 2</t>
  </si>
  <si>
    <t>Score for Round</t>
  </si>
  <si>
    <t>GenIm</t>
  </si>
  <si>
    <t>S Fwd</t>
  </si>
  <si>
    <t>S Bwd</t>
  </si>
  <si>
    <t>Sw bw</t>
  </si>
  <si>
    <t>Tech</t>
  </si>
  <si>
    <t>CARE!!  On score sheets, vaulters horizontal and compulsories vertical; whereas above, vaulters vertical and compulsories horizontal!!</t>
  </si>
  <si>
    <t>Name</t>
  </si>
  <si>
    <t>School</t>
  </si>
  <si>
    <t>P/S</t>
  </si>
  <si>
    <t>Hope Beetson</t>
  </si>
  <si>
    <t>Plumpton Public School</t>
  </si>
  <si>
    <t>P</t>
  </si>
  <si>
    <t>Leila Caballero-harrison</t>
  </si>
  <si>
    <t>Kurrajong Public School</t>
  </si>
  <si>
    <t>Tegan Davis</t>
  </si>
  <si>
    <t>Hawkesbury High School</t>
  </si>
  <si>
    <t>S</t>
  </si>
  <si>
    <t>Summer Harrison</t>
  </si>
  <si>
    <t>Comleroy Road Public School</t>
  </si>
  <si>
    <t>Renee Herboldt</t>
  </si>
  <si>
    <t>Bede Polding College</t>
  </si>
  <si>
    <t>Trista Mitchell</t>
  </si>
  <si>
    <t>Jasper Road Public School</t>
  </si>
  <si>
    <t>Lucia Rogan</t>
  </si>
  <si>
    <t>Ebenezer Public School</t>
  </si>
  <si>
    <t>Erin Ryan</t>
  </si>
  <si>
    <t>Claire Begg</t>
  </si>
  <si>
    <t>Kambala</t>
  </si>
  <si>
    <t>Bronte Fletcher</t>
  </si>
  <si>
    <t>Tomaree High School</t>
  </si>
  <si>
    <t>Lydia George</t>
  </si>
  <si>
    <t>Biddabah Public School</t>
  </si>
  <si>
    <t>Poppy Loveland</t>
  </si>
  <si>
    <t>Hunter Valley Grammar School</t>
  </si>
  <si>
    <t>Indianah Robbins</t>
  </si>
  <si>
    <t>Charlton Christian College</t>
  </si>
  <si>
    <t>Isabella Robbins</t>
  </si>
  <si>
    <t>Marama jade Salter</t>
  </si>
  <si>
    <t>St Catherines College</t>
  </si>
  <si>
    <t>Eloise Tate</t>
  </si>
  <si>
    <t>Central Coast Adventist School</t>
  </si>
  <si>
    <t>Breanna Trappel</t>
  </si>
  <si>
    <t>All Saints College at St Peters Maitland</t>
  </si>
  <si>
    <t>Indira Viswanathan</t>
  </si>
  <si>
    <t>Hunter School of Performing Arts</t>
  </si>
  <si>
    <t>Katherine Blackburn</t>
  </si>
  <si>
    <t>Holy Family</t>
  </si>
  <si>
    <t>Mikaila Ware</t>
  </si>
  <si>
    <t>Bathurst West Public School</t>
  </si>
  <si>
    <t>Norah Wells</t>
  </si>
  <si>
    <t>All Saints College</t>
  </si>
  <si>
    <t>Ceridwen Fenemore</t>
  </si>
  <si>
    <t>Lyneham High School</t>
  </si>
  <si>
    <t>Luka Linden</t>
  </si>
  <si>
    <t>Burgmann Anglican School</t>
  </si>
  <si>
    <t>Rachael Mackey</t>
  </si>
  <si>
    <t>Canberra Girls Grammar School</t>
  </si>
  <si>
    <t>Claire Stevens</t>
  </si>
  <si>
    <t>Orana Steiner School</t>
  </si>
  <si>
    <t>Bronte Doyle</t>
  </si>
  <si>
    <t>Yanco Agricultural High School</t>
  </si>
  <si>
    <t>Connor Dunbier</t>
  </si>
  <si>
    <t>Macarthur Anglican School</t>
  </si>
  <si>
    <t>Jye Dunbier</t>
  </si>
  <si>
    <t>Ella Fin</t>
  </si>
  <si>
    <t>Oran Park Anglican College</t>
  </si>
  <si>
    <t>Abbey Hunt</t>
  </si>
  <si>
    <t>Tahmoor Public School</t>
  </si>
  <si>
    <t>Eden Kautz</t>
  </si>
  <si>
    <t>Paris Kellner</t>
  </si>
  <si>
    <t>Ginger Kennett</t>
  </si>
  <si>
    <t>Frensham</t>
  </si>
  <si>
    <t>Ruby Kennett</t>
  </si>
  <si>
    <t>Charlotte Lee</t>
  </si>
  <si>
    <t>Thirlmere Public School</t>
  </si>
  <si>
    <t>Bella Napthali</t>
  </si>
  <si>
    <t>St Thomas Aquinas Bowral</t>
  </si>
  <si>
    <t>Elyssa Ohanlon</t>
  </si>
  <si>
    <t>Homeschool</t>
  </si>
  <si>
    <t>Charlotte Ratcliffe-roach</t>
  </si>
  <si>
    <t>Colo High School</t>
  </si>
  <si>
    <t>Picton High School</t>
  </si>
  <si>
    <t>Olivia Romano</t>
  </si>
  <si>
    <t>Colo Vale Public School</t>
  </si>
  <si>
    <t>Grace Tyson</t>
  </si>
  <si>
    <t>Ainsley Fraser</t>
  </si>
  <si>
    <t>Arndell Anglican College</t>
  </si>
  <si>
    <t>Caitlin Fraser</t>
  </si>
  <si>
    <t>Barker College</t>
  </si>
  <si>
    <t>Kelsea Haste</t>
  </si>
  <si>
    <t>Abbotsleigh</t>
  </si>
  <si>
    <t>Emily Jones</t>
  </si>
  <si>
    <t>Gemma Mckee</t>
  </si>
  <si>
    <t>Bronagh Miskelly</t>
  </si>
  <si>
    <t>St Matthews Windsor</t>
  </si>
  <si>
    <t>Sean Miskelly</t>
  </si>
  <si>
    <t>Charlotte Butt</t>
  </si>
  <si>
    <t>Courtney Stubberfield</t>
  </si>
  <si>
    <t>Annabelle Hall</t>
  </si>
  <si>
    <t>Georgia Lehman</t>
  </si>
  <si>
    <t>St Francis School</t>
  </si>
  <si>
    <t>Georgia Makila- reynolds</t>
  </si>
  <si>
    <t>Brydie Mannion</t>
  </si>
  <si>
    <t>Chloe Ward</t>
  </si>
  <si>
    <t>Equestrian NSW</t>
  </si>
  <si>
    <t>Interschools 2015</t>
  </si>
  <si>
    <t>Class: 3</t>
  </si>
  <si>
    <t>Advanced Individual (F)</t>
  </si>
  <si>
    <t>Intermediate Individual (F)</t>
  </si>
  <si>
    <t>Class: 5</t>
  </si>
  <si>
    <t>Class: 7 &amp; 8</t>
  </si>
  <si>
    <t>Novice Individual (F &amp; M)</t>
  </si>
  <si>
    <t xml:space="preserve">Pre-Novice Individual </t>
  </si>
  <si>
    <t>Class: 9</t>
  </si>
  <si>
    <t>Preliminary Individual</t>
  </si>
  <si>
    <t>Class: 10</t>
  </si>
  <si>
    <t>Pas de Deux Walk A</t>
  </si>
  <si>
    <t>Class: 13</t>
  </si>
  <si>
    <t>Pas de Deux Walk B</t>
  </si>
  <si>
    <t>Class: 14</t>
  </si>
  <si>
    <t>Preparatory Individual</t>
  </si>
  <si>
    <t>Class: 11</t>
  </si>
  <si>
    <t>Star</t>
  </si>
  <si>
    <t>Bw S't</t>
  </si>
  <si>
    <t>N'k S't</t>
  </si>
  <si>
    <t>PERFORMANCE</t>
  </si>
  <si>
    <t>Harm.</t>
  </si>
  <si>
    <t>Pres.</t>
  </si>
  <si>
    <t>Exe</t>
  </si>
  <si>
    <t>Class: 17</t>
  </si>
  <si>
    <t>Pre-Novice Squad</t>
  </si>
  <si>
    <t>Class: 19</t>
  </si>
  <si>
    <t>Preliminary Squad</t>
  </si>
  <si>
    <t>Class: 20</t>
  </si>
  <si>
    <r>
      <t xml:space="preserve">Max Blackburn </t>
    </r>
    <r>
      <rPr>
        <b/>
        <sz val="10"/>
        <rFont val="Arial"/>
        <family val="2"/>
      </rPr>
      <t>M</t>
    </r>
  </si>
  <si>
    <r>
      <t xml:space="preserve">Lachlan Ray </t>
    </r>
    <r>
      <rPr>
        <b/>
        <sz val="10"/>
        <rFont val="Arial"/>
        <family val="2"/>
      </rPr>
      <t>M</t>
    </r>
  </si>
  <si>
    <r>
      <t xml:space="preserve">Jamie Haste </t>
    </r>
    <r>
      <rPr>
        <b/>
        <sz val="10"/>
        <rFont val="Arial"/>
        <family val="2"/>
      </rPr>
      <t>M</t>
    </r>
  </si>
  <si>
    <t>BAIBERRALEY RULES</t>
  </si>
  <si>
    <t>Karen Mitchell</t>
  </si>
  <si>
    <t>Primary</t>
  </si>
  <si>
    <t>Kurrajong North Public School</t>
  </si>
  <si>
    <t>Comleroy Road Public School</t>
    <phoneticPr fontId="3" type="noConversion"/>
  </si>
  <si>
    <t>jasper rd public</t>
  </si>
  <si>
    <t>SPRINGFIELD COMMANDER</t>
  </si>
  <si>
    <t>Sally Paragalli</t>
  </si>
  <si>
    <t>Colo Vale public school</t>
  </si>
  <si>
    <t>Macarthur anglican school</t>
  </si>
  <si>
    <t>BAILEY BOY</t>
  </si>
  <si>
    <t>Anna Blackburn</t>
    <phoneticPr fontId="0" type="noConversion"/>
  </si>
  <si>
    <t>BALLANBRAE FORTE</t>
  </si>
  <si>
    <t>Nicole Connor</t>
  </si>
  <si>
    <t>Secondary</t>
  </si>
  <si>
    <t>POSSUM BOOTS</t>
  </si>
  <si>
    <t>Rebecca Howard</t>
  </si>
  <si>
    <t>SERENDIPITY SCARLET</t>
  </si>
  <si>
    <t>Sharna Kirkham</t>
  </si>
  <si>
    <t>Hunter School of Performing Arts</t>
    <phoneticPr fontId="0" type="noConversion"/>
  </si>
  <si>
    <t>Macarthur Anglican</t>
  </si>
  <si>
    <t>Robyn Bruderer</t>
  </si>
  <si>
    <t>Chris Wicks</t>
  </si>
  <si>
    <t>Max Blackburn</t>
  </si>
  <si>
    <t>KING TOBLERONE</t>
  </si>
  <si>
    <t>St Francis school</t>
    <phoneticPr fontId="0" type="noConversion"/>
  </si>
  <si>
    <t>GAME ON</t>
  </si>
  <si>
    <t>Sarah Venamore</t>
  </si>
  <si>
    <t>All Saints College Maitland</t>
    <phoneticPr fontId="3" type="noConversion"/>
  </si>
  <si>
    <t>Secondary</t>
    <phoneticPr fontId="0" type="noConversion"/>
  </si>
  <si>
    <t>KINGSTON LEGATO</t>
  </si>
  <si>
    <t>Lyn Lynch</t>
  </si>
  <si>
    <t>Homeschool</t>
    <phoneticPr fontId="0" type="noConversion"/>
  </si>
  <si>
    <t>EP MORGAN</t>
  </si>
  <si>
    <t>Kerri Wilson</t>
    <phoneticPr fontId="3" type="noConversion"/>
  </si>
  <si>
    <t>Lachlan Ray</t>
  </si>
  <si>
    <t>Home schooled</t>
  </si>
  <si>
    <t>ASTONISH</t>
  </si>
  <si>
    <t>Jamie Haste</t>
  </si>
  <si>
    <t>Gemma Mckee</t>
    <phoneticPr fontId="0" type="noConversion"/>
  </si>
  <si>
    <t>LOUIS</t>
  </si>
  <si>
    <t>St Matthews Windsor</t>
    <phoneticPr fontId="3" type="noConversion"/>
  </si>
  <si>
    <t>Abbotseigh</t>
  </si>
  <si>
    <t>Bede Polding College</t>
    <phoneticPr fontId="0" type="noConversion"/>
  </si>
  <si>
    <t>RB</t>
  </si>
  <si>
    <t>CW</t>
  </si>
  <si>
    <t>Anna Blackburn</t>
  </si>
  <si>
    <t>St Francis school</t>
  </si>
  <si>
    <t>Colo HS</t>
  </si>
  <si>
    <t>EP Morgan</t>
    <phoneticPr fontId="3" type="noConversion"/>
  </si>
  <si>
    <t xml:space="preserve">Kerri Wilson </t>
  </si>
  <si>
    <t>KIRRANG SILVER DOLLAR</t>
  </si>
  <si>
    <t xml:space="preserve">St Catherines College </t>
  </si>
  <si>
    <t xml:space="preserve">Central Coast Adventist School. </t>
    <phoneticPr fontId="0" type="noConversion"/>
  </si>
  <si>
    <t>WP COGNAC</t>
  </si>
  <si>
    <r>
      <t xml:space="preserve">Lachlan Ray  </t>
    </r>
    <r>
      <rPr>
        <b/>
        <sz val="10"/>
        <rFont val="Arial"/>
        <family val="2"/>
      </rPr>
      <t>M</t>
    </r>
  </si>
  <si>
    <r>
      <t xml:space="preserve">Jamie Haste  </t>
    </r>
    <r>
      <rPr>
        <b/>
        <sz val="10"/>
        <rFont val="Arial"/>
        <family val="2"/>
      </rPr>
      <t>M</t>
    </r>
  </si>
  <si>
    <t>Scr.</t>
  </si>
  <si>
    <t>Scr,</t>
  </si>
  <si>
    <t>Jenny Scott</t>
  </si>
  <si>
    <t>JS</t>
  </si>
  <si>
    <t>Judge A gave 1st to 120, and 2nd to 129 ... No other detail</t>
  </si>
  <si>
    <t>1st</t>
  </si>
  <si>
    <t>2nd</t>
  </si>
  <si>
    <t>CL. 7 F 1st</t>
  </si>
  <si>
    <t>CL. 7 F 2nd</t>
  </si>
  <si>
    <t>CL. 8 M 1st</t>
  </si>
  <si>
    <t>CL. 8 M 2nd</t>
  </si>
  <si>
    <t>SPRINGFIELD</t>
  </si>
  <si>
    <t>Southern H No. 1</t>
  </si>
  <si>
    <t>Capriole</t>
  </si>
  <si>
    <t>Southern H No.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</si>
</sst>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[$-C09]dd\-mmm\-yy;@"/>
    <numFmt numFmtId="167" formatCode="[$-409]h:mm:ss\ AM/PM;@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trike/>
      <sz val="11"/>
      <name val="Calibri"/>
      <family val="2"/>
    </font>
    <font>
      <strike/>
      <sz val="8"/>
      <name val="Calibri"/>
      <family val="2"/>
    </font>
    <font>
      <strike/>
      <sz val="11"/>
      <color indexed="8"/>
      <name val="Calibri"/>
      <family val="2"/>
    </font>
    <font>
      <strike/>
      <sz val="8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164" fontId="0" fillId="0" borderId="0" xfId="0" applyNumberFormat="1"/>
    <xf numFmtId="165" fontId="0" fillId="0" borderId="0" xfId="0" applyNumberFormat="1" applyAlignment="1"/>
    <xf numFmtId="165" fontId="0" fillId="0" borderId="0" xfId="0" applyNumberFormat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0" fillId="2" borderId="0" xfId="0" applyFill="1"/>
    <xf numFmtId="164" fontId="0" fillId="2" borderId="0" xfId="0" applyNumberFormat="1" applyFill="1"/>
    <xf numFmtId="165" fontId="0" fillId="2" borderId="0" xfId="0" applyNumberFormat="1" applyFill="1"/>
    <xf numFmtId="0" fontId="0" fillId="0" borderId="0" xfId="0" applyFill="1"/>
    <xf numFmtId="165" fontId="0" fillId="0" borderId="0" xfId="0" applyNumberFormat="1" applyFill="1"/>
    <xf numFmtId="0" fontId="0" fillId="0" borderId="0" xfId="0" applyAlignment="1">
      <alignment horizontal="right"/>
    </xf>
    <xf numFmtId="165" fontId="0" fillId="2" borderId="0" xfId="0" applyNumberFormat="1" applyFill="1" applyAlignment="1"/>
    <xf numFmtId="0" fontId="3" fillId="0" borderId="0" xfId="0" applyFont="1"/>
    <xf numFmtId="164" fontId="0" fillId="3" borderId="0" xfId="0" applyNumberFormat="1" applyFill="1"/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/>
    <xf numFmtId="164" fontId="0" fillId="4" borderId="0" xfId="0" applyNumberFormat="1" applyFill="1" applyAlignment="1"/>
    <xf numFmtId="165" fontId="0" fillId="4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Fill="1"/>
    <xf numFmtId="164" fontId="0" fillId="5" borderId="0" xfId="0" applyNumberFormat="1" applyFill="1"/>
    <xf numFmtId="0" fontId="5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2" fontId="4" fillId="0" borderId="0" xfId="0" applyNumberFormat="1" applyFont="1" applyFill="1" applyBorder="1"/>
    <xf numFmtId="2" fontId="4" fillId="0" borderId="0" xfId="0" applyNumberFormat="1" applyFont="1" applyFill="1"/>
    <xf numFmtId="1" fontId="4" fillId="0" borderId="0" xfId="0" applyNumberFormat="1" applyFont="1"/>
    <xf numFmtId="1" fontId="4" fillId="0" borderId="0" xfId="0" applyNumberFormat="1" applyFont="1" applyFill="1"/>
    <xf numFmtId="2" fontId="0" fillId="0" borderId="0" xfId="0" applyNumberFormat="1" applyFill="1"/>
    <xf numFmtId="2" fontId="0" fillId="0" borderId="0" xfId="0" applyNumberFormat="1"/>
    <xf numFmtId="2" fontId="4" fillId="6" borderId="0" xfId="0" applyNumberFormat="1" applyFont="1" applyFill="1" applyBorder="1"/>
    <xf numFmtId="2" fontId="4" fillId="6" borderId="0" xfId="0" applyNumberFormat="1" applyFont="1" applyFill="1"/>
    <xf numFmtId="2" fontId="0" fillId="6" borderId="0" xfId="0" applyNumberFormat="1" applyFill="1"/>
    <xf numFmtId="0" fontId="0" fillId="6" borderId="0" xfId="0" applyFill="1"/>
    <xf numFmtId="2" fontId="1" fillId="6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2" borderId="0" xfId="0" applyFill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7" borderId="0" xfId="0" applyFont="1" applyFill="1" applyBorder="1"/>
    <xf numFmtId="0" fontId="7" fillId="7" borderId="0" xfId="0" applyFont="1" applyFill="1" applyBorder="1"/>
    <xf numFmtId="0" fontId="0" fillId="0" borderId="0" xfId="0" applyBorder="1" applyAlignment="1">
      <alignment horizontal="right"/>
    </xf>
    <xf numFmtId="0" fontId="4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0" fillId="7" borderId="0" xfId="0" applyFont="1" applyFill="1" applyBorder="1"/>
    <xf numFmtId="0" fontId="9" fillId="7" borderId="0" xfId="0" applyFont="1" applyFill="1" applyBorder="1"/>
    <xf numFmtId="165" fontId="4" fillId="0" borderId="0" xfId="0" applyNumberFormat="1" applyFont="1"/>
    <xf numFmtId="0" fontId="0" fillId="0" borderId="0" xfId="0" applyAlignment="1">
      <alignment horizontal="center"/>
    </xf>
    <xf numFmtId="0" fontId="11" fillId="0" borderId="0" xfId="0" applyFont="1" applyBorder="1"/>
    <xf numFmtId="0" fontId="12" fillId="0" borderId="0" xfId="0" applyFont="1" applyBorder="1"/>
    <xf numFmtId="0" fontId="12" fillId="7" borderId="0" xfId="0" applyFont="1" applyFill="1" applyBorder="1"/>
    <xf numFmtId="0" fontId="11" fillId="7" borderId="0" xfId="0" applyFont="1" applyFill="1" applyBorder="1"/>
    <xf numFmtId="0" fontId="4" fillId="8" borderId="0" xfId="0" applyFont="1" applyFill="1" applyBorder="1" applyAlignment="1">
      <alignment horizontal="center"/>
    </xf>
    <xf numFmtId="0" fontId="4" fillId="2" borderId="0" xfId="0" applyFont="1" applyFill="1" applyBorder="1"/>
    <xf numFmtId="0" fontId="0" fillId="0" borderId="0" xfId="0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59"/>
  <sheetViews>
    <sheetView tabSelected="1" workbookViewId="0">
      <pane xSplit="4" ySplit="1" topLeftCell="E2" activePane="bottomRight" state="frozen"/>
      <selection pane="topRight" activeCell="E1" sqref="E1"/>
      <selection pane="bottomLeft" activeCell="A7" sqref="A7"/>
      <selection pane="bottomRight" activeCell="Z26" sqref="Z26"/>
    </sheetView>
  </sheetViews>
  <sheetFormatPr defaultRowHeight="13.2" x14ac:dyDescent="0.25"/>
  <cols>
    <col min="1" max="1" width="5.5546875" customWidth="1"/>
    <col min="2" max="2" width="21.109375" customWidth="1"/>
    <col min="3" max="3" width="31.88671875" customWidth="1"/>
    <col min="4" max="4" width="3.6640625" style="32" customWidth="1"/>
    <col min="5" max="24" width="5.6640625" customWidth="1"/>
    <col min="25" max="25" width="9.44140625" customWidth="1"/>
    <col min="26" max="26" width="11.6640625" customWidth="1"/>
    <col min="27" max="28" width="5.6640625" customWidth="1"/>
    <col min="29" max="29" width="3.109375" customWidth="1"/>
    <col min="30" max="34" width="5.6640625" customWidth="1"/>
    <col min="35" max="35" width="6.6640625" customWidth="1"/>
    <col min="36" max="36" width="3.109375" customWidth="1"/>
    <col min="37" max="45" width="5.6640625" customWidth="1"/>
    <col min="46" max="46" width="3.109375" customWidth="1"/>
    <col min="47" max="51" width="5.6640625" customWidth="1"/>
    <col min="52" max="52" width="6.6640625" customWidth="1"/>
    <col min="53" max="53" width="3.109375" customWidth="1"/>
    <col min="54" max="56" width="6.6640625" customWidth="1"/>
    <col min="57" max="57" width="10.6640625" customWidth="1"/>
    <col min="58" max="58" width="11.5546875" customWidth="1"/>
  </cols>
  <sheetData>
    <row r="1" spans="1:60" ht="15" customHeight="1" x14ac:dyDescent="0.25">
      <c r="A1" s="30" t="s">
        <v>0</v>
      </c>
      <c r="B1" s="30" t="s">
        <v>64</v>
      </c>
      <c r="C1" s="30" t="s">
        <v>65</v>
      </c>
      <c r="D1" s="30" t="s">
        <v>66</v>
      </c>
      <c r="E1" s="34">
        <v>1</v>
      </c>
      <c r="F1" s="34">
        <v>2</v>
      </c>
      <c r="G1" s="30">
        <v>3</v>
      </c>
      <c r="H1" s="34">
        <v>4</v>
      </c>
      <c r="I1" s="30">
        <v>5</v>
      </c>
      <c r="J1" s="34">
        <v>6</v>
      </c>
      <c r="K1" s="30">
        <v>7</v>
      </c>
      <c r="L1" s="30">
        <v>8</v>
      </c>
      <c r="M1" s="30">
        <v>9</v>
      </c>
      <c r="N1" s="30">
        <v>10</v>
      </c>
      <c r="O1" s="30">
        <v>11</v>
      </c>
      <c r="P1" s="34">
        <v>12</v>
      </c>
      <c r="Q1" s="30">
        <v>13</v>
      </c>
      <c r="R1" s="35">
        <v>14</v>
      </c>
      <c r="S1" s="68">
        <v>15</v>
      </c>
      <c r="T1" s="68">
        <v>16</v>
      </c>
      <c r="U1" s="35">
        <v>17</v>
      </c>
      <c r="V1" s="34">
        <v>18</v>
      </c>
      <c r="W1" s="35">
        <v>19</v>
      </c>
      <c r="X1" s="35">
        <v>20</v>
      </c>
      <c r="Y1" s="35"/>
      <c r="Z1" s="30"/>
      <c r="AA1" s="32"/>
      <c r="AB1" s="32"/>
      <c r="AC1" s="32"/>
      <c r="AD1" s="32"/>
      <c r="AE1" s="32"/>
      <c r="AF1" s="32"/>
      <c r="AG1" s="32"/>
      <c r="AH1" s="32"/>
      <c r="AI1" s="32"/>
      <c r="AJ1" s="31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1"/>
      <c r="BB1" s="32"/>
      <c r="BC1" s="32"/>
      <c r="BD1" s="32"/>
      <c r="BE1" s="32"/>
      <c r="BF1" s="31"/>
      <c r="BG1" s="31"/>
      <c r="BH1" s="31"/>
    </row>
    <row r="2" spans="1:60" ht="12.75" customHeight="1" x14ac:dyDescent="0.25">
      <c r="A2">
        <v>101</v>
      </c>
      <c r="B2" t="s">
        <v>67</v>
      </c>
      <c r="C2" t="s">
        <v>68</v>
      </c>
      <c r="D2" s="32" t="s">
        <v>69</v>
      </c>
      <c r="E2" s="42"/>
      <c r="F2" s="42"/>
      <c r="G2" s="36"/>
      <c r="H2" s="43"/>
      <c r="I2" s="36"/>
      <c r="J2" s="42"/>
      <c r="K2" s="36"/>
      <c r="L2" s="36"/>
      <c r="M2" s="36"/>
      <c r="N2" s="36">
        <v>3.5</v>
      </c>
      <c r="O2" s="36"/>
      <c r="P2" s="42"/>
      <c r="Q2" s="36"/>
      <c r="R2" s="36"/>
      <c r="S2" s="43"/>
      <c r="T2" s="43"/>
      <c r="U2" s="36"/>
      <c r="V2" s="42"/>
      <c r="W2" s="36"/>
      <c r="X2" s="36"/>
      <c r="Y2" s="36"/>
      <c r="Z2" s="38"/>
    </row>
    <row r="3" spans="1:60" ht="12.75" customHeight="1" x14ac:dyDescent="0.25">
      <c r="A3">
        <v>102</v>
      </c>
      <c r="B3" t="s">
        <v>70</v>
      </c>
      <c r="C3" t="s">
        <v>71</v>
      </c>
      <c r="D3" s="32" t="s">
        <v>69</v>
      </c>
      <c r="E3" s="42"/>
      <c r="F3" s="42"/>
      <c r="G3" s="36"/>
      <c r="H3" s="46"/>
      <c r="I3" s="36"/>
      <c r="J3" s="42"/>
      <c r="K3" s="36"/>
      <c r="L3" s="36"/>
      <c r="M3" s="36"/>
      <c r="N3" s="36"/>
      <c r="O3" s="36"/>
      <c r="P3" s="42"/>
      <c r="Q3" s="36"/>
      <c r="R3" s="36"/>
      <c r="S3" s="43"/>
      <c r="T3" s="43"/>
      <c r="U3" s="36"/>
      <c r="V3" s="42"/>
      <c r="W3" s="36"/>
      <c r="X3" s="36">
        <f>7/6</f>
        <v>1.1666666666666667</v>
      </c>
      <c r="Y3" s="36"/>
      <c r="Z3" s="38"/>
    </row>
    <row r="4" spans="1:60" ht="12.75" customHeight="1" x14ac:dyDescent="0.25">
      <c r="A4">
        <v>104</v>
      </c>
      <c r="B4" t="s">
        <v>75</v>
      </c>
      <c r="C4" t="s">
        <v>76</v>
      </c>
      <c r="D4" s="32" t="s">
        <v>69</v>
      </c>
      <c r="E4" s="42"/>
      <c r="F4" s="42"/>
      <c r="G4" s="36"/>
      <c r="H4" s="46"/>
      <c r="I4" s="36"/>
      <c r="J4" s="42"/>
      <c r="K4" s="36"/>
      <c r="L4" s="36"/>
      <c r="M4" s="36"/>
      <c r="N4" s="36"/>
      <c r="O4" s="36"/>
      <c r="P4" s="42"/>
      <c r="Q4" s="36"/>
      <c r="R4" s="36"/>
      <c r="S4" s="43"/>
      <c r="T4" s="43"/>
      <c r="U4" s="36"/>
      <c r="V4" s="42"/>
      <c r="W4" s="36"/>
      <c r="X4" s="36"/>
      <c r="Y4" s="36"/>
      <c r="Z4" s="38"/>
    </row>
    <row r="5" spans="1:60" ht="12.75" customHeight="1" x14ac:dyDescent="0.25">
      <c r="A5">
        <v>106</v>
      </c>
      <c r="B5" t="s">
        <v>79</v>
      </c>
      <c r="C5" t="s">
        <v>80</v>
      </c>
      <c r="D5" s="32" t="s">
        <v>69</v>
      </c>
      <c r="E5" s="42"/>
      <c r="F5" s="42"/>
      <c r="G5" s="36"/>
      <c r="H5" s="46"/>
      <c r="I5" s="36"/>
      <c r="J5" s="42"/>
      <c r="K5" s="36"/>
      <c r="L5" s="36"/>
      <c r="M5" s="36"/>
      <c r="N5" s="36">
        <v>8.75</v>
      </c>
      <c r="O5" s="36"/>
      <c r="P5" s="42"/>
      <c r="Q5" s="36"/>
      <c r="R5" s="37">
        <f>6/2</f>
        <v>3</v>
      </c>
      <c r="S5" s="43"/>
      <c r="T5" s="43"/>
      <c r="U5" s="36"/>
      <c r="V5" s="42"/>
      <c r="W5" s="36"/>
      <c r="X5" s="36">
        <f>7/6</f>
        <v>1.1666666666666667</v>
      </c>
      <c r="Y5" s="36"/>
      <c r="Z5" s="38"/>
    </row>
    <row r="6" spans="1:60" ht="12.75" customHeight="1" x14ac:dyDescent="0.25">
      <c r="A6">
        <v>107</v>
      </c>
      <c r="B6" t="s">
        <v>81</v>
      </c>
      <c r="C6" t="s">
        <v>82</v>
      </c>
      <c r="D6" s="32" t="s">
        <v>69</v>
      </c>
      <c r="E6" s="42"/>
      <c r="F6" s="42"/>
      <c r="G6" s="36"/>
      <c r="H6" s="46"/>
      <c r="I6" s="36"/>
      <c r="J6" s="42"/>
      <c r="K6" s="36"/>
      <c r="L6" s="36"/>
      <c r="M6" s="36"/>
      <c r="N6" s="36">
        <v>5.25</v>
      </c>
      <c r="O6" s="36"/>
      <c r="P6" s="42"/>
      <c r="Q6" s="36"/>
      <c r="R6" s="37">
        <f>6/2</f>
        <v>3</v>
      </c>
      <c r="S6" s="43"/>
      <c r="T6" s="43"/>
      <c r="U6" s="36"/>
      <c r="V6" s="42"/>
      <c r="W6" s="36"/>
      <c r="X6" s="36">
        <f>7/6</f>
        <v>1.1666666666666667</v>
      </c>
      <c r="Y6" s="36"/>
      <c r="Z6" s="38"/>
    </row>
    <row r="7" spans="1:60" ht="12.75" customHeight="1" x14ac:dyDescent="0.25">
      <c r="A7">
        <v>111</v>
      </c>
      <c r="B7" t="s">
        <v>88</v>
      </c>
      <c r="C7" t="s">
        <v>89</v>
      </c>
      <c r="D7" s="32" t="s">
        <v>69</v>
      </c>
      <c r="E7" s="42"/>
      <c r="F7" s="42"/>
      <c r="G7" s="36"/>
      <c r="H7" s="42"/>
      <c r="I7" s="36"/>
      <c r="J7" s="42"/>
      <c r="K7" s="37"/>
      <c r="L7" s="36"/>
      <c r="M7" s="36">
        <v>10</v>
      </c>
      <c r="N7" s="36"/>
      <c r="O7" s="36"/>
      <c r="P7" s="42"/>
      <c r="Q7" s="36"/>
      <c r="R7" s="36"/>
      <c r="S7" s="43"/>
      <c r="T7" s="43"/>
      <c r="U7" s="40"/>
      <c r="V7" s="42"/>
      <c r="W7" s="36"/>
      <c r="X7" s="36"/>
      <c r="Y7" s="36"/>
      <c r="Z7" s="38"/>
    </row>
    <row r="8" spans="1:60" ht="12.75" customHeight="1" x14ac:dyDescent="0.25">
      <c r="A8">
        <v>112</v>
      </c>
      <c r="B8" t="s">
        <v>90</v>
      </c>
      <c r="C8" t="s">
        <v>91</v>
      </c>
      <c r="D8" s="32" t="s">
        <v>69</v>
      </c>
      <c r="E8" s="42"/>
      <c r="F8" s="42"/>
      <c r="G8" s="36"/>
      <c r="H8" s="42"/>
      <c r="I8" s="36"/>
      <c r="J8" s="42"/>
      <c r="K8" s="37">
        <v>9</v>
      </c>
      <c r="L8" s="36"/>
      <c r="M8" s="36"/>
      <c r="N8" s="36"/>
      <c r="O8" s="36"/>
      <c r="P8" s="42"/>
      <c r="Q8" s="36"/>
      <c r="R8" s="36"/>
      <c r="S8" s="43"/>
      <c r="T8" s="43"/>
      <c r="U8" s="40"/>
      <c r="V8" s="42"/>
      <c r="W8" s="36"/>
      <c r="X8" s="36"/>
      <c r="Y8" s="36"/>
      <c r="Z8" s="39"/>
      <c r="AA8" s="12"/>
      <c r="AB8" s="12"/>
      <c r="AC8" s="12"/>
      <c r="AD8" s="12"/>
    </row>
    <row r="9" spans="1:60" ht="12.75" customHeight="1" x14ac:dyDescent="0.25">
      <c r="A9">
        <v>113</v>
      </c>
      <c r="B9" t="s">
        <v>92</v>
      </c>
      <c r="C9" t="s">
        <v>93</v>
      </c>
      <c r="D9" s="32" t="s">
        <v>69</v>
      </c>
      <c r="E9" s="43"/>
      <c r="F9" s="43"/>
      <c r="G9" s="37"/>
      <c r="H9" s="42"/>
      <c r="I9" s="36"/>
      <c r="J9" s="42"/>
      <c r="K9" s="37"/>
      <c r="L9" s="36"/>
      <c r="M9" s="36">
        <v>8</v>
      </c>
      <c r="N9" s="36"/>
      <c r="O9" s="36"/>
      <c r="P9" s="42"/>
      <c r="Q9" s="36"/>
      <c r="R9" s="36"/>
      <c r="S9" s="43"/>
      <c r="T9" s="43"/>
      <c r="U9" s="40"/>
      <c r="V9" s="42"/>
      <c r="W9" s="36"/>
      <c r="X9" s="36"/>
      <c r="Y9" s="37"/>
      <c r="Z9" s="18"/>
    </row>
    <row r="10" spans="1:60" ht="12.75" customHeight="1" x14ac:dyDescent="0.25">
      <c r="A10">
        <v>114</v>
      </c>
      <c r="B10" t="s">
        <v>94</v>
      </c>
      <c r="C10" t="s">
        <v>93</v>
      </c>
      <c r="D10" s="32" t="s">
        <v>69</v>
      </c>
      <c r="E10" s="43"/>
      <c r="F10" s="43"/>
      <c r="G10" s="37"/>
      <c r="H10" s="42"/>
      <c r="I10" s="36"/>
      <c r="J10" s="42"/>
      <c r="K10" s="37"/>
      <c r="L10" s="36"/>
      <c r="M10" s="36"/>
      <c r="N10" s="36"/>
      <c r="O10" s="36"/>
      <c r="P10" s="42"/>
      <c r="Q10" s="36"/>
      <c r="R10" s="36"/>
      <c r="S10" s="43"/>
      <c r="T10" s="43"/>
      <c r="U10" s="40"/>
      <c r="V10" s="42"/>
      <c r="W10" s="36"/>
      <c r="X10" s="36"/>
      <c r="Y10" s="37"/>
      <c r="Z10" s="18"/>
    </row>
    <row r="11" spans="1:60" ht="12.75" customHeight="1" x14ac:dyDescent="0.25">
      <c r="A11">
        <v>119</v>
      </c>
      <c r="B11" t="s">
        <v>103</v>
      </c>
      <c r="C11" t="s">
        <v>104</v>
      </c>
      <c r="D11" s="32" t="s">
        <v>69</v>
      </c>
      <c r="E11" s="43"/>
      <c r="F11" s="43"/>
      <c r="G11" s="37"/>
      <c r="H11" s="43"/>
      <c r="I11" s="37"/>
      <c r="J11" s="43"/>
      <c r="K11" s="37"/>
      <c r="L11" s="37"/>
      <c r="M11" s="37"/>
      <c r="N11" s="37"/>
      <c r="O11" s="37"/>
      <c r="P11" s="43"/>
      <c r="Q11" s="37"/>
      <c r="R11" s="37"/>
      <c r="S11" s="43"/>
      <c r="T11" s="43"/>
      <c r="U11" s="37"/>
      <c r="V11" s="43"/>
      <c r="W11" s="37"/>
      <c r="X11" s="37"/>
      <c r="Y11" s="37"/>
      <c r="Z11" s="18"/>
    </row>
    <row r="12" spans="1:60" ht="12.75" customHeight="1" x14ac:dyDescent="0.25">
      <c r="A12">
        <v>120</v>
      </c>
      <c r="B12" s="18" t="s">
        <v>192</v>
      </c>
      <c r="C12" t="s">
        <v>104</v>
      </c>
      <c r="D12" s="32" t="s">
        <v>69</v>
      </c>
      <c r="E12" s="43"/>
      <c r="F12" s="43"/>
      <c r="G12" s="37"/>
      <c r="H12" s="43"/>
      <c r="I12" s="37"/>
      <c r="J12" s="43"/>
      <c r="K12" s="37"/>
      <c r="L12" s="37"/>
      <c r="M12" s="37"/>
      <c r="N12" s="37"/>
      <c r="O12" s="37">
        <v>7.5</v>
      </c>
      <c r="P12" s="43"/>
      <c r="Q12" s="37"/>
      <c r="R12" s="37"/>
      <c r="S12" s="43"/>
      <c r="T12" s="43"/>
      <c r="U12" s="37"/>
      <c r="V12" s="43"/>
      <c r="W12" s="37"/>
      <c r="X12" s="37"/>
      <c r="Y12" s="37"/>
      <c r="Z12" s="18"/>
    </row>
    <row r="13" spans="1:60" ht="12.75" customHeight="1" x14ac:dyDescent="0.25">
      <c r="A13">
        <v>121</v>
      </c>
      <c r="B13" t="s">
        <v>105</v>
      </c>
      <c r="C13" t="s">
        <v>106</v>
      </c>
      <c r="D13" s="32" t="s">
        <v>69</v>
      </c>
      <c r="E13" s="43"/>
      <c r="F13" s="43"/>
      <c r="G13" s="37"/>
      <c r="H13" s="43"/>
      <c r="I13" s="37"/>
      <c r="J13" s="43"/>
      <c r="K13" s="37"/>
      <c r="L13" s="37"/>
      <c r="M13" s="37"/>
      <c r="N13" s="37"/>
      <c r="O13" s="37"/>
      <c r="P13" s="43"/>
      <c r="Q13" s="37"/>
      <c r="R13" s="37"/>
      <c r="S13" s="43"/>
      <c r="T13" s="43"/>
      <c r="U13" s="37"/>
      <c r="V13" s="43"/>
      <c r="W13" s="37"/>
      <c r="X13" s="37"/>
      <c r="Y13" s="37"/>
      <c r="Z13" s="18"/>
    </row>
    <row r="14" spans="1:60" ht="12.75" customHeight="1" x14ac:dyDescent="0.25">
      <c r="A14">
        <v>128</v>
      </c>
      <c r="B14" t="s">
        <v>119</v>
      </c>
      <c r="C14" t="s">
        <v>120</v>
      </c>
      <c r="D14" s="32" t="s">
        <v>69</v>
      </c>
      <c r="E14" s="44"/>
      <c r="F14" s="44"/>
      <c r="G14" s="40"/>
      <c r="H14" s="44"/>
      <c r="I14" s="40"/>
      <c r="J14" s="44"/>
      <c r="K14" s="40"/>
      <c r="L14" s="40"/>
      <c r="M14" s="40"/>
      <c r="N14" s="40">
        <v>1.75</v>
      </c>
      <c r="O14" s="40"/>
      <c r="P14" s="44"/>
      <c r="Q14" s="40"/>
      <c r="R14" s="40"/>
      <c r="S14" s="43"/>
      <c r="T14" s="43"/>
      <c r="U14" s="40"/>
      <c r="V14" s="44"/>
      <c r="W14" s="40"/>
      <c r="X14" s="40"/>
      <c r="Y14" s="40"/>
      <c r="Z14" s="18"/>
    </row>
    <row r="15" spans="1:60" ht="12.75" customHeight="1" x14ac:dyDescent="0.25">
      <c r="A15">
        <v>129</v>
      </c>
      <c r="B15" t="s">
        <v>121</v>
      </c>
      <c r="C15" t="s">
        <v>120</v>
      </c>
      <c r="D15" s="32" t="s">
        <v>69</v>
      </c>
      <c r="E15" s="44"/>
      <c r="F15" s="44"/>
      <c r="G15" s="40"/>
      <c r="H15" s="44"/>
      <c r="I15" s="40"/>
      <c r="J15" s="44"/>
      <c r="K15" s="40"/>
      <c r="L15" s="40"/>
      <c r="M15" s="40"/>
      <c r="N15" s="40"/>
      <c r="O15" s="40">
        <v>6</v>
      </c>
      <c r="P15" s="44"/>
      <c r="Q15" s="40"/>
      <c r="R15" s="40"/>
      <c r="S15" s="43"/>
      <c r="T15" s="43"/>
      <c r="U15" s="40"/>
      <c r="V15" s="44"/>
      <c r="W15" s="40"/>
      <c r="X15" s="40"/>
      <c r="Y15" s="40"/>
      <c r="Z15" s="18"/>
    </row>
    <row r="16" spans="1:60" ht="12.75" customHeight="1" x14ac:dyDescent="0.25">
      <c r="A16">
        <v>130</v>
      </c>
      <c r="B16" t="s">
        <v>122</v>
      </c>
      <c r="C16" t="s">
        <v>123</v>
      </c>
      <c r="D16" s="32" t="s">
        <v>69</v>
      </c>
      <c r="E16" s="44"/>
      <c r="F16" s="44"/>
      <c r="G16" s="40"/>
      <c r="H16" s="44"/>
      <c r="I16" s="40"/>
      <c r="J16" s="44"/>
      <c r="K16" s="40"/>
      <c r="L16" s="40"/>
      <c r="M16" s="40"/>
      <c r="N16" s="40"/>
      <c r="O16" s="40"/>
      <c r="P16" s="44"/>
      <c r="Q16" s="40"/>
      <c r="R16" s="40"/>
      <c r="S16" s="43"/>
      <c r="T16" s="43"/>
      <c r="U16" s="40"/>
      <c r="V16" s="44"/>
      <c r="W16" s="40"/>
      <c r="X16" s="40">
        <f>5.25/6</f>
        <v>0.875</v>
      </c>
      <c r="Y16" s="40"/>
      <c r="Z16" s="18"/>
    </row>
    <row r="17" spans="1:26" ht="12.75" customHeight="1" x14ac:dyDescent="0.25">
      <c r="A17">
        <v>131</v>
      </c>
      <c r="B17" t="s">
        <v>124</v>
      </c>
      <c r="C17" t="s">
        <v>125</v>
      </c>
      <c r="D17" s="32" t="s">
        <v>69</v>
      </c>
      <c r="E17" s="44"/>
      <c r="F17" s="44"/>
      <c r="G17" s="40"/>
      <c r="H17" s="44"/>
      <c r="I17" s="40"/>
      <c r="J17" s="44"/>
      <c r="K17" s="40"/>
      <c r="L17" s="40"/>
      <c r="M17" s="40"/>
      <c r="N17" s="40"/>
      <c r="O17" s="40"/>
      <c r="P17" s="44"/>
      <c r="Q17" s="40"/>
      <c r="R17" s="40"/>
      <c r="S17" s="43"/>
      <c r="T17" s="43"/>
      <c r="U17" s="40"/>
      <c r="V17" s="44"/>
      <c r="W17" s="40"/>
      <c r="X17" s="40">
        <f>5.25/6</f>
        <v>0.875</v>
      </c>
      <c r="Y17" s="40"/>
      <c r="Z17" s="18"/>
    </row>
    <row r="18" spans="1:26" ht="12.75" customHeight="1" x14ac:dyDescent="0.25">
      <c r="A18">
        <v>132</v>
      </c>
      <c r="B18" t="s">
        <v>126</v>
      </c>
      <c r="C18" t="s">
        <v>120</v>
      </c>
      <c r="D18" s="32" t="s">
        <v>69</v>
      </c>
      <c r="E18" s="44"/>
      <c r="F18" s="44"/>
      <c r="G18" s="40"/>
      <c r="H18" s="44"/>
      <c r="I18" s="40"/>
      <c r="J18" s="44"/>
      <c r="K18" s="40"/>
      <c r="L18" s="40"/>
      <c r="M18" s="40"/>
      <c r="N18" s="40"/>
      <c r="O18" s="40"/>
      <c r="P18" s="44"/>
      <c r="Q18" s="40"/>
      <c r="R18" s="40"/>
      <c r="S18" s="43"/>
      <c r="T18" s="43"/>
      <c r="U18" s="40"/>
      <c r="V18" s="44"/>
      <c r="W18" s="40"/>
      <c r="X18" s="40">
        <f>5.25/6</f>
        <v>0.875</v>
      </c>
      <c r="Y18" s="40"/>
      <c r="Z18" s="18"/>
    </row>
    <row r="19" spans="1:26" ht="12.75" customHeight="1" x14ac:dyDescent="0.25">
      <c r="A19">
        <v>136</v>
      </c>
      <c r="B19" t="s">
        <v>131</v>
      </c>
      <c r="C19" t="s">
        <v>132</v>
      </c>
      <c r="D19" s="32" t="s">
        <v>69</v>
      </c>
      <c r="E19" s="44"/>
      <c r="F19" s="44"/>
      <c r="G19" s="40"/>
      <c r="H19" s="44"/>
      <c r="I19" s="40"/>
      <c r="J19" s="44"/>
      <c r="K19" s="40"/>
      <c r="L19" s="40"/>
      <c r="M19" s="40"/>
      <c r="N19" s="40">
        <v>1.31</v>
      </c>
      <c r="O19" s="40"/>
      <c r="P19" s="44"/>
      <c r="Q19" s="40"/>
      <c r="R19" s="40"/>
      <c r="S19" s="43"/>
      <c r="T19" s="43"/>
      <c r="U19" s="40"/>
      <c r="V19" s="44"/>
      <c r="W19" s="40"/>
      <c r="X19" s="40">
        <f>5.25/6</f>
        <v>0.875</v>
      </c>
      <c r="Y19" s="40"/>
      <c r="Z19" s="18"/>
    </row>
    <row r="20" spans="1:26" ht="12.75" customHeight="1" x14ac:dyDescent="0.25">
      <c r="A20">
        <v>137</v>
      </c>
      <c r="B20" t="s">
        <v>133</v>
      </c>
      <c r="C20" t="s">
        <v>134</v>
      </c>
      <c r="D20" s="32" t="s">
        <v>69</v>
      </c>
      <c r="E20" s="44"/>
      <c r="F20" s="44"/>
      <c r="G20" s="40"/>
      <c r="H20" s="44"/>
      <c r="I20" s="40">
        <v>12.5</v>
      </c>
      <c r="J20" s="44"/>
      <c r="K20" s="40"/>
      <c r="L20" s="40"/>
      <c r="M20" s="40"/>
      <c r="N20" s="40"/>
      <c r="O20" s="40"/>
      <c r="P20" s="44"/>
      <c r="Q20" s="40">
        <f>11.25/2</f>
        <v>5.625</v>
      </c>
      <c r="R20" s="40"/>
      <c r="S20" s="43"/>
      <c r="T20" s="43"/>
      <c r="U20" s="40"/>
      <c r="V20" s="44"/>
      <c r="W20" s="40"/>
      <c r="X20" s="40">
        <f>8.75/6</f>
        <v>1.4583333333333333</v>
      </c>
      <c r="Y20" s="40"/>
      <c r="Z20" s="18"/>
    </row>
    <row r="21" spans="1:26" ht="12.75" customHeight="1" x14ac:dyDescent="0.25">
      <c r="A21">
        <v>141</v>
      </c>
      <c r="B21" t="s">
        <v>140</v>
      </c>
      <c r="C21" t="s">
        <v>141</v>
      </c>
      <c r="D21" s="32" t="s">
        <v>69</v>
      </c>
      <c r="E21" s="44"/>
      <c r="F21" s="44"/>
      <c r="G21" s="41"/>
      <c r="H21" s="44"/>
      <c r="I21" s="41"/>
      <c r="J21" s="44"/>
      <c r="K21" s="40"/>
      <c r="L21" s="40"/>
      <c r="M21" s="40"/>
      <c r="N21" s="40"/>
      <c r="O21" s="40"/>
      <c r="P21" s="44"/>
      <c r="Q21" s="40"/>
      <c r="R21" s="40"/>
      <c r="S21" s="43"/>
      <c r="T21" s="43"/>
      <c r="U21" s="40"/>
      <c r="V21" s="44"/>
      <c r="W21" s="40"/>
      <c r="X21" s="40">
        <f>5.25/6</f>
        <v>0.875</v>
      </c>
      <c r="Y21" s="41"/>
      <c r="Z21" s="18"/>
    </row>
    <row r="22" spans="1:26" ht="12.75" customHeight="1" x14ac:dyDescent="0.25">
      <c r="A22">
        <v>142</v>
      </c>
      <c r="B22" t="s">
        <v>142</v>
      </c>
      <c r="C22" t="s">
        <v>120</v>
      </c>
      <c r="D22" s="32" t="s">
        <v>69</v>
      </c>
      <c r="E22" s="44"/>
      <c r="F22" s="44"/>
      <c r="G22" s="41"/>
      <c r="H22" s="44"/>
      <c r="I22" s="41"/>
      <c r="J22" s="44"/>
      <c r="K22" s="40"/>
      <c r="L22" s="40"/>
      <c r="M22" s="40"/>
      <c r="N22" s="40">
        <v>7</v>
      </c>
      <c r="O22" s="40"/>
      <c r="P22" s="44"/>
      <c r="Q22" s="40"/>
      <c r="R22" s="40"/>
      <c r="S22" s="43"/>
      <c r="T22" s="43"/>
      <c r="U22" s="40"/>
      <c r="V22" s="44"/>
      <c r="W22" s="40"/>
      <c r="X22" s="40"/>
      <c r="Y22" s="41"/>
      <c r="Z22" s="18"/>
    </row>
    <row r="23" spans="1:26" ht="12.75" customHeight="1" x14ac:dyDescent="0.25">
      <c r="A23">
        <v>144</v>
      </c>
      <c r="B23" t="s">
        <v>145</v>
      </c>
      <c r="C23" t="s">
        <v>144</v>
      </c>
      <c r="D23" s="32" t="s">
        <v>69</v>
      </c>
      <c r="E23" s="44"/>
      <c r="F23" s="44"/>
      <c r="G23" s="41"/>
      <c r="H23" s="44"/>
      <c r="I23" s="41"/>
      <c r="J23" s="44"/>
      <c r="K23" s="40"/>
      <c r="L23" s="40"/>
      <c r="M23" s="40"/>
      <c r="N23" s="40"/>
      <c r="O23" s="40"/>
      <c r="P23" s="44"/>
      <c r="Q23" s="40"/>
      <c r="R23" s="40">
        <f>8/2</f>
        <v>4</v>
      </c>
      <c r="S23" s="43"/>
      <c r="T23" s="43"/>
      <c r="U23" s="40"/>
      <c r="V23" s="44"/>
      <c r="W23" s="40"/>
      <c r="X23" s="40"/>
      <c r="Y23" s="41"/>
      <c r="Z23" s="18"/>
    </row>
    <row r="24" spans="1:26" ht="12.75" customHeight="1" x14ac:dyDescent="0.25">
      <c r="A24">
        <v>149</v>
      </c>
      <c r="B24" t="s">
        <v>151</v>
      </c>
      <c r="C24" t="s">
        <v>152</v>
      </c>
      <c r="D24" s="32" t="s">
        <v>69</v>
      </c>
      <c r="E24" s="44"/>
      <c r="F24" s="44"/>
      <c r="G24" s="41"/>
      <c r="H24" s="44"/>
      <c r="I24" s="41"/>
      <c r="J24" s="44"/>
      <c r="K24" s="40">
        <v>11.25</v>
      </c>
      <c r="L24" s="40"/>
      <c r="M24" s="40"/>
      <c r="N24" s="40"/>
      <c r="O24" s="40"/>
      <c r="P24" s="44"/>
      <c r="Q24" s="40"/>
      <c r="R24" s="40"/>
      <c r="S24" s="43"/>
      <c r="T24" s="43"/>
      <c r="U24" s="40">
        <f>12.5/7</f>
        <v>1.7857142857142858</v>
      </c>
      <c r="V24" s="44"/>
      <c r="W24" s="40"/>
      <c r="X24" s="40"/>
      <c r="Y24" s="41"/>
      <c r="Z24" s="18"/>
    </row>
    <row r="25" spans="1:26" ht="12.75" customHeight="1" x14ac:dyDescent="0.25">
      <c r="A25">
        <v>150</v>
      </c>
      <c r="B25" t="s">
        <v>153</v>
      </c>
      <c r="C25" t="s">
        <v>152</v>
      </c>
      <c r="D25" s="32" t="s">
        <v>69</v>
      </c>
      <c r="E25" s="44"/>
      <c r="F25" s="44"/>
      <c r="G25" s="41"/>
      <c r="H25" s="44"/>
      <c r="I25" s="41"/>
      <c r="J25" s="44"/>
      <c r="K25" s="40"/>
      <c r="L25" s="40"/>
      <c r="M25" s="40"/>
      <c r="N25" s="40"/>
      <c r="O25" s="40"/>
      <c r="P25" s="44"/>
      <c r="Q25" s="40"/>
      <c r="R25" s="40"/>
      <c r="S25" s="43"/>
      <c r="T25" s="43"/>
      <c r="U25" s="40"/>
      <c r="V25" s="44"/>
      <c r="W25" s="40"/>
      <c r="X25" s="40"/>
      <c r="Y25" s="41"/>
    </row>
    <row r="26" spans="1:26" ht="12.75" customHeight="1" x14ac:dyDescent="0.25">
      <c r="A26">
        <v>103</v>
      </c>
      <c r="B26" t="s">
        <v>72</v>
      </c>
      <c r="C26" t="s">
        <v>73</v>
      </c>
      <c r="D26" s="32" t="s">
        <v>74</v>
      </c>
      <c r="E26" s="42"/>
      <c r="F26" s="42"/>
      <c r="G26" s="36"/>
      <c r="H26" s="46"/>
      <c r="I26" s="36"/>
      <c r="J26" s="42"/>
      <c r="K26" s="36"/>
      <c r="L26" s="36"/>
      <c r="M26" s="36"/>
      <c r="N26" s="36"/>
      <c r="O26" s="36"/>
      <c r="P26" s="42"/>
      <c r="Q26" s="36"/>
      <c r="R26" s="36"/>
      <c r="S26" s="43"/>
      <c r="T26" s="43"/>
      <c r="U26" s="36"/>
      <c r="V26" s="42"/>
      <c r="W26" s="36"/>
      <c r="X26" s="36">
        <f>7/6</f>
        <v>1.1666666666666667</v>
      </c>
      <c r="Y26" s="36"/>
    </row>
    <row r="27" spans="1:26" ht="12.75" customHeight="1" x14ac:dyDescent="0.25">
      <c r="A27">
        <v>105</v>
      </c>
      <c r="B27" t="s">
        <v>77</v>
      </c>
      <c r="C27" t="s">
        <v>78</v>
      </c>
      <c r="D27" s="32" t="s">
        <v>74</v>
      </c>
      <c r="E27" s="42"/>
      <c r="F27" s="42"/>
      <c r="G27" s="36"/>
      <c r="H27" s="46"/>
      <c r="I27" s="36"/>
      <c r="J27" s="42"/>
      <c r="K27" s="36"/>
      <c r="L27" s="36"/>
      <c r="M27" s="36"/>
      <c r="N27" s="36"/>
      <c r="O27" s="36"/>
      <c r="P27" s="42"/>
      <c r="Q27" s="36"/>
      <c r="R27" s="36"/>
      <c r="S27" s="43"/>
      <c r="T27" s="43"/>
      <c r="U27" s="36"/>
      <c r="V27" s="42"/>
      <c r="W27" s="36"/>
      <c r="X27" s="36">
        <f>7/6</f>
        <v>1.1666666666666667</v>
      </c>
      <c r="Y27" s="36"/>
    </row>
    <row r="28" spans="1:26" ht="12.75" customHeight="1" x14ac:dyDescent="0.25">
      <c r="A28">
        <v>108</v>
      </c>
      <c r="B28" t="s">
        <v>83</v>
      </c>
      <c r="C28" t="s">
        <v>78</v>
      </c>
      <c r="D28" s="32" t="s">
        <v>74</v>
      </c>
      <c r="E28" s="42"/>
      <c r="F28" s="42"/>
      <c r="G28" s="36"/>
      <c r="H28" s="42"/>
      <c r="I28" s="36">
        <v>7.5</v>
      </c>
      <c r="J28" s="43"/>
      <c r="K28" s="37"/>
      <c r="L28" s="37"/>
      <c r="M28" s="37"/>
      <c r="N28" s="37"/>
      <c r="O28" s="37"/>
      <c r="P28" s="43"/>
      <c r="Q28" s="37"/>
      <c r="R28" s="37"/>
      <c r="S28" s="43"/>
      <c r="T28" s="43"/>
      <c r="U28" s="36"/>
      <c r="V28" s="42"/>
      <c r="W28" s="36"/>
      <c r="X28" s="36">
        <f>7/6</f>
        <v>1.1666666666666667</v>
      </c>
      <c r="Y28" s="36"/>
    </row>
    <row r="29" spans="1:26" ht="12.75" customHeight="1" x14ac:dyDescent="0.25">
      <c r="A29">
        <v>109</v>
      </c>
      <c r="B29" t="s">
        <v>84</v>
      </c>
      <c r="C29" t="s">
        <v>85</v>
      </c>
      <c r="D29" s="32" t="s">
        <v>74</v>
      </c>
      <c r="E29" s="42"/>
      <c r="F29" s="42"/>
      <c r="G29" s="36"/>
      <c r="H29" s="42"/>
      <c r="I29" s="36">
        <v>10</v>
      </c>
      <c r="J29" s="43"/>
      <c r="K29" s="37"/>
      <c r="L29" s="37"/>
      <c r="M29" s="37"/>
      <c r="N29" s="37"/>
      <c r="O29" s="37"/>
      <c r="P29" s="43"/>
      <c r="Q29" s="37"/>
      <c r="R29" s="37"/>
      <c r="S29" s="43"/>
      <c r="T29" s="43"/>
      <c r="U29" s="40">
        <f>12.5/7</f>
        <v>1.7857142857142858</v>
      </c>
      <c r="V29" s="42"/>
      <c r="W29" s="36"/>
      <c r="X29" s="36"/>
      <c r="Y29" s="36"/>
    </row>
    <row r="30" spans="1:26" ht="12.75" customHeight="1" x14ac:dyDescent="0.25">
      <c r="A30">
        <v>110</v>
      </c>
      <c r="B30" t="s">
        <v>86</v>
      </c>
      <c r="C30" t="s">
        <v>87</v>
      </c>
      <c r="D30" s="32" t="s">
        <v>74</v>
      </c>
      <c r="E30" s="42"/>
      <c r="F30" s="42"/>
      <c r="G30" s="36"/>
      <c r="H30" s="42"/>
      <c r="I30" s="36"/>
      <c r="J30" s="43"/>
      <c r="K30" s="37">
        <v>11.25</v>
      </c>
      <c r="L30" s="37"/>
      <c r="M30" s="37"/>
      <c r="N30" s="37"/>
      <c r="O30" s="37"/>
      <c r="P30" s="43"/>
      <c r="Q30" s="37"/>
      <c r="R30" s="37"/>
      <c r="S30" s="43"/>
      <c r="T30" s="43"/>
      <c r="U30" s="40"/>
      <c r="V30" s="42"/>
      <c r="W30" s="36"/>
      <c r="X30" s="36"/>
      <c r="Y30" s="36"/>
    </row>
    <row r="31" spans="1:26" ht="12.75" customHeight="1" x14ac:dyDescent="0.25">
      <c r="A31">
        <v>115</v>
      </c>
      <c r="B31" t="s">
        <v>95</v>
      </c>
      <c r="C31" t="s">
        <v>96</v>
      </c>
      <c r="D31" s="32" t="s">
        <v>74</v>
      </c>
      <c r="E31" s="43"/>
      <c r="F31" s="43"/>
      <c r="G31" s="37"/>
      <c r="H31" s="42"/>
      <c r="I31" s="36">
        <v>12.5</v>
      </c>
      <c r="J31" s="42"/>
      <c r="K31" s="37"/>
      <c r="L31" s="36"/>
      <c r="M31" s="36"/>
      <c r="N31" s="36"/>
      <c r="O31" s="36"/>
      <c r="P31" s="42"/>
      <c r="Q31" s="36"/>
      <c r="R31" s="36"/>
      <c r="S31" s="43"/>
      <c r="T31" s="43"/>
      <c r="U31" s="36"/>
      <c r="V31" s="42"/>
      <c r="W31" s="36"/>
      <c r="X31" s="36"/>
      <c r="Y31" s="37"/>
    </row>
    <row r="32" spans="1:26" ht="12.75" customHeight="1" x14ac:dyDescent="0.25">
      <c r="A32">
        <v>116</v>
      </c>
      <c r="B32" t="s">
        <v>97</v>
      </c>
      <c r="C32" t="s">
        <v>98</v>
      </c>
      <c r="D32" s="32" t="s">
        <v>74</v>
      </c>
      <c r="E32" s="43"/>
      <c r="F32" s="43"/>
      <c r="G32" s="37"/>
      <c r="H32" s="43"/>
      <c r="I32" s="37"/>
      <c r="J32" s="43"/>
      <c r="K32" s="37"/>
      <c r="L32" s="37"/>
      <c r="M32" s="37"/>
      <c r="N32" s="37"/>
      <c r="O32" s="37"/>
      <c r="P32" s="43"/>
      <c r="Q32" s="37"/>
      <c r="R32" s="37"/>
      <c r="S32" s="43"/>
      <c r="T32" s="43"/>
      <c r="U32" s="37"/>
      <c r="V32" s="43"/>
      <c r="W32" s="36"/>
      <c r="X32" s="37"/>
      <c r="Y32" s="37"/>
    </row>
    <row r="33" spans="1:25" ht="12.75" customHeight="1" x14ac:dyDescent="0.25">
      <c r="A33">
        <v>117</v>
      </c>
      <c r="B33" t="s">
        <v>99</v>
      </c>
      <c r="C33" t="s">
        <v>100</v>
      </c>
      <c r="D33" s="32" t="s">
        <v>74</v>
      </c>
      <c r="E33" s="43"/>
      <c r="F33" s="43"/>
      <c r="G33" s="37"/>
      <c r="H33" s="43"/>
      <c r="I33" s="37"/>
      <c r="J33" s="43"/>
      <c r="K33" s="37"/>
      <c r="L33" s="37"/>
      <c r="M33" s="37">
        <v>6</v>
      </c>
      <c r="N33" s="37"/>
      <c r="O33" s="37"/>
      <c r="P33" s="43"/>
      <c r="Q33" s="37"/>
      <c r="R33" s="37"/>
      <c r="S33" s="43"/>
      <c r="T33" s="43"/>
      <c r="U33" s="37"/>
      <c r="V33" s="43"/>
      <c r="W33" s="36"/>
      <c r="X33" s="37"/>
      <c r="Y33" s="37"/>
    </row>
    <row r="34" spans="1:25" ht="12.75" customHeight="1" x14ac:dyDescent="0.25">
      <c r="A34">
        <v>118</v>
      </c>
      <c r="B34" t="s">
        <v>101</v>
      </c>
      <c r="C34" t="s">
        <v>102</v>
      </c>
      <c r="D34" s="32" t="s">
        <v>74</v>
      </c>
      <c r="E34" s="43"/>
      <c r="F34" s="43"/>
      <c r="G34" s="37"/>
      <c r="H34" s="43"/>
      <c r="I34" s="37"/>
      <c r="J34" s="43"/>
      <c r="K34" s="37"/>
      <c r="L34" s="37"/>
      <c r="M34" s="37"/>
      <c r="N34" s="37">
        <v>5.25</v>
      </c>
      <c r="O34" s="37"/>
      <c r="P34" s="43"/>
      <c r="Q34" s="37"/>
      <c r="R34" s="37"/>
      <c r="S34" s="43"/>
      <c r="T34" s="43"/>
      <c r="U34" s="37"/>
      <c r="V34" s="43"/>
      <c r="W34" s="37"/>
      <c r="X34" s="37"/>
      <c r="Y34" s="37"/>
    </row>
    <row r="35" spans="1:25" x14ac:dyDescent="0.25">
      <c r="A35">
        <v>122</v>
      </c>
      <c r="B35" t="s">
        <v>107</v>
      </c>
      <c r="C35" t="s">
        <v>108</v>
      </c>
      <c r="D35" s="32" t="s">
        <v>74</v>
      </c>
      <c r="E35" s="43"/>
      <c r="F35" s="43"/>
      <c r="G35" s="37"/>
      <c r="H35" s="43"/>
      <c r="I35" s="37"/>
      <c r="J35" s="43"/>
      <c r="K35" s="37"/>
      <c r="L35" s="37"/>
      <c r="M35" s="37"/>
      <c r="N35" s="37"/>
      <c r="O35" s="37"/>
      <c r="P35" s="43"/>
      <c r="Q35" s="37"/>
      <c r="R35" s="37"/>
      <c r="S35" s="43"/>
      <c r="T35" s="43"/>
      <c r="U35" s="37"/>
      <c r="V35" s="43"/>
      <c r="W35" s="37"/>
      <c r="X35" s="37"/>
      <c r="Y35" s="37"/>
    </row>
    <row r="36" spans="1:25" x14ac:dyDescent="0.25">
      <c r="A36">
        <v>123</v>
      </c>
      <c r="B36" t="s">
        <v>109</v>
      </c>
      <c r="C36" t="s">
        <v>110</v>
      </c>
      <c r="D36" s="32" t="s">
        <v>74</v>
      </c>
      <c r="E36" s="43"/>
      <c r="F36" s="43"/>
      <c r="G36" s="37"/>
      <c r="H36" s="43"/>
      <c r="I36" s="37"/>
      <c r="J36" s="43"/>
      <c r="K36" s="37"/>
      <c r="L36" s="37"/>
      <c r="M36" s="37"/>
      <c r="N36" s="37">
        <v>3.5</v>
      </c>
      <c r="O36" s="37"/>
      <c r="P36" s="43"/>
      <c r="Q36" s="37"/>
      <c r="R36" s="37"/>
      <c r="S36" s="43"/>
      <c r="T36" s="43"/>
      <c r="U36" s="37"/>
      <c r="V36" s="43"/>
      <c r="W36" s="37"/>
      <c r="X36" s="37"/>
      <c r="Y36" s="37"/>
    </row>
    <row r="37" spans="1:25" x14ac:dyDescent="0.25">
      <c r="A37">
        <v>124</v>
      </c>
      <c r="B37" t="s">
        <v>111</v>
      </c>
      <c r="C37" t="s">
        <v>112</v>
      </c>
      <c r="D37" s="32" t="s">
        <v>74</v>
      </c>
      <c r="E37" s="44"/>
      <c r="F37" s="44"/>
      <c r="G37" s="40"/>
      <c r="H37" s="44"/>
      <c r="I37" s="40"/>
      <c r="J37" s="44"/>
      <c r="K37" s="40"/>
      <c r="L37" s="40"/>
      <c r="M37" s="40"/>
      <c r="N37" s="40">
        <v>7</v>
      </c>
      <c r="O37" s="40"/>
      <c r="P37" s="44"/>
      <c r="Q37" s="40"/>
      <c r="R37" s="40">
        <f>10/2</f>
        <v>5</v>
      </c>
      <c r="S37" s="43"/>
      <c r="T37" s="43"/>
      <c r="U37" s="40"/>
      <c r="V37" s="44"/>
      <c r="W37" s="40"/>
      <c r="X37" s="40"/>
      <c r="Y37" s="40"/>
    </row>
    <row r="38" spans="1:25" x14ac:dyDescent="0.25">
      <c r="A38">
        <v>125</v>
      </c>
      <c r="B38" t="s">
        <v>113</v>
      </c>
      <c r="C38" t="s">
        <v>114</v>
      </c>
      <c r="D38" s="32" t="s">
        <v>74</v>
      </c>
      <c r="E38" s="44"/>
      <c r="F38" s="44"/>
      <c r="G38" s="40"/>
      <c r="H38" s="44"/>
      <c r="I38" s="40"/>
      <c r="J38" s="44"/>
      <c r="K38" s="40"/>
      <c r="L38" s="40"/>
      <c r="M38" s="40"/>
      <c r="N38" s="40"/>
      <c r="O38" s="40"/>
      <c r="P38" s="44"/>
      <c r="Q38" s="40"/>
      <c r="R38" s="40">
        <f>10/2</f>
        <v>5</v>
      </c>
      <c r="S38" s="43"/>
      <c r="T38" s="43"/>
      <c r="U38" s="40"/>
      <c r="V38" s="44"/>
      <c r="W38" s="40"/>
      <c r="X38" s="40">
        <f>5.25/6</f>
        <v>0.875</v>
      </c>
      <c r="Y38" s="40"/>
    </row>
    <row r="39" spans="1:25" x14ac:dyDescent="0.25">
      <c r="A39">
        <v>126</v>
      </c>
      <c r="B39" t="s">
        <v>115</v>
      </c>
      <c r="C39" t="s">
        <v>116</v>
      </c>
      <c r="D39" s="32" t="s">
        <v>74</v>
      </c>
      <c r="E39" s="44"/>
      <c r="F39" s="44"/>
      <c r="G39" s="40"/>
      <c r="H39" s="44"/>
      <c r="I39" s="40"/>
      <c r="J39" s="44"/>
      <c r="K39" s="40"/>
      <c r="L39" s="40"/>
      <c r="M39" s="40"/>
      <c r="N39" s="40">
        <v>8.75</v>
      </c>
      <c r="O39" s="40"/>
      <c r="P39" s="44"/>
      <c r="Q39" s="40"/>
      <c r="R39" s="40"/>
      <c r="S39" s="43"/>
      <c r="T39" s="43"/>
      <c r="U39" s="40"/>
      <c r="V39" s="44"/>
      <c r="W39" s="40"/>
      <c r="X39" s="40"/>
      <c r="Y39" s="40"/>
    </row>
    <row r="40" spans="1:25" x14ac:dyDescent="0.25">
      <c r="A40">
        <v>127</v>
      </c>
      <c r="B40" t="s">
        <v>117</v>
      </c>
      <c r="C40" t="s">
        <v>118</v>
      </c>
      <c r="D40" s="32" t="s">
        <v>74</v>
      </c>
      <c r="E40" s="44"/>
      <c r="F40" s="44"/>
      <c r="G40" s="40"/>
      <c r="H40" s="44"/>
      <c r="I40" s="40"/>
      <c r="J40" s="44"/>
      <c r="K40" s="40"/>
      <c r="L40" s="40"/>
      <c r="M40" s="40"/>
      <c r="N40" s="40"/>
      <c r="O40" s="40"/>
      <c r="P40" s="44"/>
      <c r="Q40" s="40"/>
      <c r="R40" s="40"/>
      <c r="S40" s="43"/>
      <c r="T40" s="43"/>
      <c r="U40" s="40"/>
      <c r="V40" s="44"/>
      <c r="W40" s="40">
        <f>10/6</f>
        <v>1.6666666666666667</v>
      </c>
      <c r="X40" s="40"/>
      <c r="Y40" s="40"/>
    </row>
    <row r="41" spans="1:25" x14ac:dyDescent="0.25">
      <c r="A41">
        <v>133</v>
      </c>
      <c r="B41" t="s">
        <v>127</v>
      </c>
      <c r="C41" t="s">
        <v>120</v>
      </c>
      <c r="D41" s="32" t="s">
        <v>74</v>
      </c>
      <c r="E41" s="44"/>
      <c r="F41" s="44"/>
      <c r="G41" s="40"/>
      <c r="H41" s="44"/>
      <c r="I41" s="40"/>
      <c r="J41" s="44"/>
      <c r="K41" s="40"/>
      <c r="L41" s="40"/>
      <c r="M41" s="40"/>
      <c r="N41" s="40"/>
      <c r="O41" s="40"/>
      <c r="P41" s="44"/>
      <c r="Q41" s="40"/>
      <c r="R41" s="40"/>
      <c r="S41" s="43"/>
      <c r="T41" s="43"/>
      <c r="U41" s="40"/>
      <c r="V41" s="44"/>
      <c r="W41" s="40"/>
      <c r="X41" s="40"/>
      <c r="Y41" s="40"/>
    </row>
    <row r="42" spans="1:25" x14ac:dyDescent="0.25">
      <c r="A42">
        <v>134</v>
      </c>
      <c r="B42" t="s">
        <v>128</v>
      </c>
      <c r="C42" t="s">
        <v>129</v>
      </c>
      <c r="D42" s="32" t="s">
        <v>74</v>
      </c>
      <c r="E42" s="44"/>
      <c r="F42" s="44"/>
      <c r="G42" s="40"/>
      <c r="H42" s="44"/>
      <c r="I42" s="40"/>
      <c r="J42" s="44"/>
      <c r="K42" s="40"/>
      <c r="L42" s="40"/>
      <c r="M42" s="40"/>
      <c r="N42" s="40"/>
      <c r="O42" s="40"/>
      <c r="P42" s="44"/>
      <c r="Q42" s="40"/>
      <c r="R42" s="40"/>
      <c r="S42" s="43"/>
      <c r="T42" s="43"/>
      <c r="U42" s="40"/>
      <c r="V42" s="44"/>
      <c r="W42" s="40"/>
      <c r="X42" s="40">
        <f>8.75/6</f>
        <v>1.4583333333333333</v>
      </c>
      <c r="Y42" s="40"/>
    </row>
    <row r="43" spans="1:25" x14ac:dyDescent="0.25">
      <c r="A43">
        <v>135</v>
      </c>
      <c r="B43" t="s">
        <v>130</v>
      </c>
      <c r="C43" t="s">
        <v>129</v>
      </c>
      <c r="D43" s="32" t="s">
        <v>74</v>
      </c>
      <c r="E43" s="44"/>
      <c r="F43" s="44"/>
      <c r="G43" s="40"/>
      <c r="H43" s="44"/>
      <c r="I43" s="40"/>
      <c r="J43" s="44"/>
      <c r="K43" s="40"/>
      <c r="L43" s="40"/>
      <c r="M43" s="40"/>
      <c r="N43" s="40"/>
      <c r="O43" s="40"/>
      <c r="P43" s="44"/>
      <c r="Q43" s="40"/>
      <c r="R43" s="40"/>
      <c r="S43" s="43"/>
      <c r="T43" s="43"/>
      <c r="U43" s="40"/>
      <c r="V43" s="44"/>
      <c r="W43" s="40"/>
      <c r="X43" s="40">
        <f>8.75/6</f>
        <v>1.4583333333333333</v>
      </c>
      <c r="Y43" s="40"/>
    </row>
    <row r="44" spans="1:25" x14ac:dyDescent="0.25">
      <c r="A44">
        <v>138</v>
      </c>
      <c r="B44" t="s">
        <v>135</v>
      </c>
      <c r="C44" t="s">
        <v>136</v>
      </c>
      <c r="D44" s="32" t="s">
        <v>74</v>
      </c>
      <c r="E44" s="44"/>
      <c r="F44" s="44"/>
      <c r="G44" s="40"/>
      <c r="H44" s="44"/>
      <c r="I44" s="40"/>
      <c r="J44" s="44"/>
      <c r="K44" s="40"/>
      <c r="L44" s="40"/>
      <c r="M44" s="40"/>
      <c r="N44" s="40"/>
      <c r="O44" s="40"/>
      <c r="P44" s="44"/>
      <c r="Q44" s="40"/>
      <c r="R44" s="40"/>
      <c r="S44" s="43"/>
      <c r="T44" s="43"/>
      <c r="U44" s="40"/>
      <c r="V44" s="44"/>
      <c r="W44" s="40"/>
      <c r="X44" s="40">
        <f>8.75/6</f>
        <v>1.4583333333333333</v>
      </c>
      <c r="Y44" s="40"/>
    </row>
    <row r="45" spans="1:25" x14ac:dyDescent="0.25">
      <c r="A45">
        <v>139</v>
      </c>
      <c r="B45" t="s">
        <v>137</v>
      </c>
      <c r="C45" t="s">
        <v>138</v>
      </c>
      <c r="D45" s="32" t="s">
        <v>74</v>
      </c>
      <c r="E45" s="44"/>
      <c r="F45" s="44"/>
      <c r="G45" s="40"/>
      <c r="H45" s="44"/>
      <c r="I45" s="40"/>
      <c r="J45" s="44"/>
      <c r="K45" s="40"/>
      <c r="L45" s="40"/>
      <c r="M45" s="40"/>
      <c r="N45" s="40"/>
      <c r="O45" s="40"/>
      <c r="P45" s="44"/>
      <c r="Q45" s="40"/>
      <c r="R45" s="40"/>
      <c r="S45" s="43"/>
      <c r="T45" s="43"/>
      <c r="U45" s="40"/>
      <c r="V45" s="44"/>
      <c r="W45" s="40"/>
      <c r="X45" s="40">
        <f>8.75/6</f>
        <v>1.4583333333333333</v>
      </c>
      <c r="Y45" s="40"/>
    </row>
    <row r="46" spans="1:25" x14ac:dyDescent="0.25">
      <c r="A46">
        <v>140</v>
      </c>
      <c r="B46" s="18" t="s">
        <v>193</v>
      </c>
      <c r="C46" t="s">
        <v>139</v>
      </c>
      <c r="D46" s="32" t="s">
        <v>74</v>
      </c>
      <c r="E46" s="44"/>
      <c r="F46" s="44"/>
      <c r="G46" s="41"/>
      <c r="H46" s="44"/>
      <c r="I46" s="41"/>
      <c r="J46" s="44"/>
      <c r="K46" s="40"/>
      <c r="L46" s="40">
        <v>11.25</v>
      </c>
      <c r="M46" s="40"/>
      <c r="N46" s="40"/>
      <c r="O46" s="40"/>
      <c r="P46" s="44"/>
      <c r="Q46" s="40"/>
      <c r="R46" s="40"/>
      <c r="S46" s="43"/>
      <c r="T46" s="43"/>
      <c r="U46" s="40"/>
      <c r="V46" s="44"/>
      <c r="W46" s="40"/>
      <c r="X46" s="40">
        <f>8.75/6</f>
        <v>1.4583333333333333</v>
      </c>
      <c r="Y46" s="41"/>
    </row>
    <row r="47" spans="1:25" x14ac:dyDescent="0.25">
      <c r="A47">
        <v>143</v>
      </c>
      <c r="B47" t="s">
        <v>143</v>
      </c>
      <c r="C47" t="s">
        <v>144</v>
      </c>
      <c r="D47" s="32" t="s">
        <v>74</v>
      </c>
      <c r="E47" s="44"/>
      <c r="F47" s="44"/>
      <c r="G47" s="41"/>
      <c r="H47" s="44"/>
      <c r="I47" s="41"/>
      <c r="J47" s="44"/>
      <c r="K47" s="40">
        <v>9</v>
      </c>
      <c r="L47" s="40"/>
      <c r="M47" s="40"/>
      <c r="N47" s="40"/>
      <c r="O47" s="40"/>
      <c r="P47" s="44"/>
      <c r="Q47" s="40"/>
      <c r="R47" s="40"/>
      <c r="S47" s="43"/>
      <c r="T47" s="43"/>
      <c r="U47" s="40">
        <f>12.5/7</f>
        <v>1.7857142857142858</v>
      </c>
      <c r="V47" s="44"/>
      <c r="W47" s="40"/>
      <c r="X47" s="40"/>
      <c r="Y47" s="41"/>
    </row>
    <row r="48" spans="1:25" x14ac:dyDescent="0.25">
      <c r="A48">
        <v>145</v>
      </c>
      <c r="B48" s="18" t="s">
        <v>194</v>
      </c>
      <c r="C48" t="s">
        <v>146</v>
      </c>
      <c r="D48" s="32" t="s">
        <v>74</v>
      </c>
      <c r="E48" s="44"/>
      <c r="F48" s="44"/>
      <c r="G48" s="41"/>
      <c r="H48" s="44"/>
      <c r="I48" s="41"/>
      <c r="J48" s="44"/>
      <c r="K48" s="40"/>
      <c r="L48" s="40">
        <v>9</v>
      </c>
      <c r="M48" s="40"/>
      <c r="N48" s="40"/>
      <c r="O48" s="40"/>
      <c r="P48" s="44"/>
      <c r="Q48" s="40"/>
      <c r="R48" s="40">
        <f>8/2</f>
        <v>4</v>
      </c>
      <c r="S48" s="43"/>
      <c r="T48" s="43"/>
      <c r="U48" s="40">
        <f>12.5/7</f>
        <v>1.7857142857142858</v>
      </c>
      <c r="V48" s="44"/>
      <c r="W48" s="40"/>
      <c r="X48" s="40"/>
      <c r="Y48" s="41"/>
    </row>
    <row r="49" spans="1:25" x14ac:dyDescent="0.25">
      <c r="A49">
        <v>146</v>
      </c>
      <c r="B49" t="s">
        <v>147</v>
      </c>
      <c r="C49" t="s">
        <v>148</v>
      </c>
      <c r="D49" s="32" t="s">
        <v>74</v>
      </c>
      <c r="E49" s="44"/>
      <c r="F49" s="44"/>
      <c r="G49" s="41"/>
      <c r="H49" s="44"/>
      <c r="I49" s="41"/>
      <c r="J49" s="44"/>
      <c r="K49" s="40"/>
      <c r="L49" s="40"/>
      <c r="M49" s="40"/>
      <c r="N49" s="40"/>
      <c r="O49" s="40"/>
      <c r="P49" s="44"/>
      <c r="Q49" s="40"/>
      <c r="R49" s="40"/>
      <c r="S49" s="43"/>
      <c r="T49" s="43"/>
      <c r="U49" s="40">
        <f>12.5/7</f>
        <v>1.7857142857142858</v>
      </c>
      <c r="V49" s="44"/>
      <c r="W49" s="40"/>
      <c r="X49" s="40"/>
      <c r="Y49" s="41"/>
    </row>
    <row r="50" spans="1:25" x14ac:dyDescent="0.25">
      <c r="A50">
        <v>147</v>
      </c>
      <c r="B50" t="s">
        <v>149</v>
      </c>
      <c r="C50" t="s">
        <v>78</v>
      </c>
      <c r="D50" s="32" t="s">
        <v>74</v>
      </c>
      <c r="E50" s="44"/>
      <c r="F50" s="44"/>
      <c r="G50" s="41">
        <v>13.75</v>
      </c>
      <c r="H50" s="44"/>
      <c r="I50" s="41"/>
      <c r="J50" s="44"/>
      <c r="K50" s="40"/>
      <c r="L50" s="40"/>
      <c r="M50" s="40"/>
      <c r="N50" s="40"/>
      <c r="O50" s="40"/>
      <c r="P50" s="44"/>
      <c r="Q50" s="40">
        <f>11.25/2</f>
        <v>5.625</v>
      </c>
      <c r="R50" s="40"/>
      <c r="S50" s="43"/>
      <c r="T50" s="43"/>
      <c r="U50" s="40">
        <f>12.5/7</f>
        <v>1.7857142857142858</v>
      </c>
      <c r="V50" s="44"/>
      <c r="W50" s="40"/>
      <c r="X50" s="40"/>
      <c r="Y50" s="41"/>
    </row>
    <row r="51" spans="1:25" x14ac:dyDescent="0.25">
      <c r="A51">
        <v>148</v>
      </c>
      <c r="B51" t="s">
        <v>150</v>
      </c>
      <c r="C51" t="s">
        <v>136</v>
      </c>
      <c r="D51" s="32" t="s">
        <v>74</v>
      </c>
      <c r="E51" s="44"/>
      <c r="F51" s="44"/>
      <c r="G51" s="41"/>
      <c r="H51" s="44"/>
      <c r="I51" s="41"/>
      <c r="J51" s="44"/>
      <c r="K51" s="40">
        <v>6.75</v>
      </c>
      <c r="L51" s="40"/>
      <c r="M51" s="40"/>
      <c r="N51" s="40"/>
      <c r="O51" s="40"/>
      <c r="P51" s="44"/>
      <c r="Q51" s="40"/>
      <c r="R51" s="40"/>
      <c r="S51" s="43"/>
      <c r="T51" s="43"/>
      <c r="U51" s="40">
        <f>12.5/7</f>
        <v>1.7857142857142858</v>
      </c>
      <c r="V51" s="44"/>
      <c r="W51" s="40"/>
      <c r="X51" s="40"/>
      <c r="Y51" s="41"/>
    </row>
    <row r="52" spans="1:25" x14ac:dyDescent="0.25">
      <c r="A52">
        <v>151</v>
      </c>
      <c r="B52" t="s">
        <v>154</v>
      </c>
      <c r="C52" t="s">
        <v>118</v>
      </c>
      <c r="D52" s="32" t="s">
        <v>74</v>
      </c>
      <c r="E52" s="44"/>
      <c r="F52" s="44"/>
      <c r="G52" s="41"/>
      <c r="H52" s="44"/>
      <c r="I52" s="41"/>
      <c r="J52" s="44"/>
      <c r="K52" s="40"/>
      <c r="L52" s="40"/>
      <c r="M52" s="40"/>
      <c r="N52" s="40"/>
      <c r="O52" s="40"/>
      <c r="P52" s="44"/>
      <c r="Q52" s="40"/>
      <c r="R52" s="40"/>
      <c r="S52" s="43"/>
      <c r="T52" s="43"/>
      <c r="U52" s="40"/>
      <c r="V52" s="44"/>
      <c r="W52" s="40">
        <f>10/6</f>
        <v>1.6666666666666667</v>
      </c>
      <c r="X52" s="40"/>
      <c r="Y52" s="41"/>
    </row>
    <row r="53" spans="1:25" x14ac:dyDescent="0.25">
      <c r="A53">
        <v>152</v>
      </c>
      <c r="B53" t="s">
        <v>155</v>
      </c>
      <c r="C53" t="s">
        <v>118</v>
      </c>
      <c r="D53" s="32" t="s">
        <v>74</v>
      </c>
      <c r="E53" s="44"/>
      <c r="F53" s="44"/>
      <c r="G53" s="41"/>
      <c r="H53" s="44"/>
      <c r="I53" s="41"/>
      <c r="J53" s="44"/>
      <c r="K53" s="40"/>
      <c r="L53" s="40"/>
      <c r="M53" s="40"/>
      <c r="N53" s="40"/>
      <c r="O53" s="40"/>
      <c r="P53" s="44"/>
      <c r="Q53" s="40"/>
      <c r="R53" s="40"/>
      <c r="S53" s="43"/>
      <c r="T53" s="43"/>
      <c r="U53" s="40"/>
      <c r="V53" s="44"/>
      <c r="W53" s="40"/>
      <c r="X53" s="40"/>
      <c r="Y53" s="41"/>
    </row>
    <row r="54" spans="1:25" x14ac:dyDescent="0.25">
      <c r="A54">
        <v>153</v>
      </c>
      <c r="B54" t="s">
        <v>156</v>
      </c>
      <c r="C54" t="s">
        <v>118</v>
      </c>
      <c r="D54" s="32" t="s">
        <v>74</v>
      </c>
      <c r="E54" s="44"/>
      <c r="F54" s="44"/>
      <c r="G54" s="41"/>
      <c r="H54" s="44"/>
      <c r="I54" s="41"/>
      <c r="J54" s="44"/>
      <c r="K54" s="40"/>
      <c r="L54" s="40"/>
      <c r="M54" s="40">
        <v>10</v>
      </c>
      <c r="N54" s="40"/>
      <c r="O54" s="40"/>
      <c r="P54" s="44"/>
      <c r="Q54" s="40"/>
      <c r="R54" s="36"/>
      <c r="S54" s="43"/>
      <c r="T54" s="43"/>
      <c r="U54" s="40"/>
      <c r="V54" s="44"/>
      <c r="W54" s="40">
        <f>10/6</f>
        <v>1.6666666666666667</v>
      </c>
      <c r="X54" s="40"/>
      <c r="Y54" s="41"/>
    </row>
    <row r="55" spans="1:25" x14ac:dyDescent="0.25">
      <c r="A55">
        <v>154</v>
      </c>
      <c r="B55" t="s">
        <v>157</v>
      </c>
      <c r="C55" t="s">
        <v>158</v>
      </c>
      <c r="D55" s="32" t="s">
        <v>74</v>
      </c>
      <c r="E55" s="45"/>
      <c r="F55" s="45"/>
      <c r="H55" s="45"/>
      <c r="J55" s="45"/>
      <c r="K55" s="12"/>
      <c r="L55" s="12"/>
      <c r="M55" s="12"/>
      <c r="N55" s="12"/>
      <c r="O55" s="12"/>
      <c r="P55" s="45"/>
      <c r="Q55" s="12"/>
      <c r="R55" s="12"/>
      <c r="S55" s="43"/>
      <c r="T55" s="43"/>
      <c r="U55" s="12"/>
      <c r="V55" s="45"/>
      <c r="W55" s="40">
        <f>10/6</f>
        <v>1.6666666666666667</v>
      </c>
      <c r="X55" s="12"/>
    </row>
    <row r="56" spans="1:25" x14ac:dyDescent="0.25">
      <c r="A56">
        <v>155</v>
      </c>
      <c r="B56" t="s">
        <v>159</v>
      </c>
      <c r="C56" t="s">
        <v>118</v>
      </c>
      <c r="D56" s="32" t="s">
        <v>74</v>
      </c>
      <c r="E56" s="45"/>
      <c r="F56" s="45"/>
      <c r="H56" s="45"/>
      <c r="J56" s="45"/>
      <c r="K56" s="12"/>
      <c r="L56" s="12"/>
      <c r="M56" s="12"/>
      <c r="N56" s="12"/>
      <c r="O56" s="12"/>
      <c r="P56" s="45"/>
      <c r="Q56" s="12"/>
      <c r="R56" s="12"/>
      <c r="S56" s="43"/>
      <c r="T56" s="43"/>
      <c r="U56" s="12"/>
      <c r="V56" s="45"/>
      <c r="W56" s="40">
        <f>10/6</f>
        <v>1.6666666666666667</v>
      </c>
      <c r="X56" s="12"/>
    </row>
    <row r="57" spans="1:25" x14ac:dyDescent="0.25">
      <c r="A57">
        <v>156</v>
      </c>
      <c r="B57" t="s">
        <v>160</v>
      </c>
      <c r="C57" t="s">
        <v>118</v>
      </c>
      <c r="D57" s="32" t="s">
        <v>74</v>
      </c>
      <c r="E57" s="45"/>
      <c r="F57" s="45"/>
      <c r="H57" s="45"/>
      <c r="J57" s="45"/>
      <c r="K57" s="12"/>
      <c r="L57" s="12"/>
      <c r="M57" s="12">
        <v>8</v>
      </c>
      <c r="N57" s="12"/>
      <c r="O57" s="12"/>
      <c r="P57" s="45"/>
      <c r="Q57" s="12"/>
      <c r="R57" s="12"/>
      <c r="S57" s="43"/>
      <c r="T57" s="43"/>
      <c r="U57" s="12"/>
      <c r="V57" s="45"/>
      <c r="W57" s="12"/>
      <c r="X57" s="12"/>
    </row>
    <row r="58" spans="1:25" x14ac:dyDescent="0.25">
      <c r="A58">
        <v>157</v>
      </c>
      <c r="B58" t="s">
        <v>161</v>
      </c>
      <c r="C58" t="s">
        <v>118</v>
      </c>
      <c r="D58" s="32" t="s">
        <v>74</v>
      </c>
      <c r="E58" s="45"/>
      <c r="F58" s="45"/>
      <c r="H58" s="45"/>
      <c r="J58" s="45"/>
      <c r="K58" s="12"/>
      <c r="L58" s="12"/>
      <c r="M58" s="12"/>
      <c r="N58" s="12"/>
      <c r="O58" s="12"/>
      <c r="P58" s="45"/>
      <c r="Q58" s="12"/>
      <c r="R58" s="12"/>
      <c r="S58" s="43"/>
      <c r="T58" s="43"/>
      <c r="U58" s="12"/>
      <c r="V58" s="45"/>
      <c r="W58" s="40">
        <f>10/6</f>
        <v>1.6666666666666667</v>
      </c>
      <c r="X58" s="12"/>
    </row>
    <row r="59" spans="1:25" x14ac:dyDescent="0.25"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</row>
  </sheetData>
  <autoFilter ref="A1:Y65">
    <sortState ref="A2:Y65">
      <sortCondition ref="D1:D65"/>
    </sortState>
  </autoFilter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21"/>
  <sheetViews>
    <sheetView workbookViewId="0"/>
  </sheetViews>
  <sheetFormatPr defaultRowHeight="13.2" x14ac:dyDescent="0.25"/>
  <cols>
    <col min="1" max="1" width="5.5546875" customWidth="1"/>
    <col min="2" max="2" width="18.5546875" customWidth="1"/>
    <col min="3" max="3" width="13.109375" customWidth="1"/>
    <col min="4" max="4" width="12.44140625" customWidth="1"/>
    <col min="5" max="5" width="20.6640625" customWidth="1"/>
    <col min="6" max="12" width="5.6640625" customWidth="1"/>
    <col min="13" max="13" width="7.5546875" customWidth="1"/>
    <col min="14" max="15" width="6.5546875" customWidth="1"/>
    <col min="16" max="16" width="5.6640625" customWidth="1"/>
    <col min="17" max="17" width="3.109375" customWidth="1"/>
    <col min="18" max="21" width="5.6640625" customWidth="1"/>
    <col min="22" max="22" width="6.6640625" customWidth="1"/>
    <col min="23" max="23" width="3.109375" customWidth="1"/>
    <col min="24" max="30" width="5.6640625" customWidth="1"/>
    <col min="31" max="31" width="7.5546875" customWidth="1"/>
    <col min="32" max="32" width="6.5546875" customWidth="1"/>
    <col min="33" max="34" width="5.6640625" customWidth="1"/>
    <col min="35" max="35" width="3.109375" customWidth="1"/>
    <col min="36" max="39" width="5.6640625" customWidth="1"/>
    <col min="40" max="40" width="6.6640625" customWidth="1"/>
    <col min="41" max="41" width="3.109375" customWidth="1"/>
    <col min="42" max="48" width="5.6640625" customWidth="1"/>
    <col min="49" max="49" width="7.5546875" customWidth="1"/>
    <col min="50" max="50" width="6.5546875" customWidth="1"/>
    <col min="51" max="52" width="5.6640625" customWidth="1"/>
    <col min="53" max="53" width="3.109375" customWidth="1"/>
    <col min="54" max="56" width="5.6640625" customWidth="1"/>
    <col min="57" max="58" width="6.6640625" customWidth="1"/>
    <col min="59" max="59" width="3.109375" customWidth="1"/>
    <col min="60" max="63" width="8.6640625" customWidth="1"/>
    <col min="64" max="64" width="11.44140625" customWidth="1"/>
  </cols>
  <sheetData>
    <row r="1" spans="1:64" x14ac:dyDescent="0.25">
      <c r="A1" t="s">
        <v>162</v>
      </c>
      <c r="D1" t="s">
        <v>14</v>
      </c>
      <c r="E1" t="s">
        <v>216</v>
      </c>
      <c r="F1" t="s">
        <v>14</v>
      </c>
      <c r="H1" s="70" t="str">
        <f>E1</f>
        <v>Robyn Bruderer</v>
      </c>
      <c r="I1" s="70"/>
      <c r="J1" s="70"/>
      <c r="K1" s="70"/>
      <c r="L1" s="70"/>
      <c r="Q1" s="9"/>
      <c r="W1" s="19"/>
      <c r="X1" t="s">
        <v>15</v>
      </c>
      <c r="Z1" s="70" t="str">
        <f>E2</f>
        <v>Chris Wicks</v>
      </c>
      <c r="AA1" s="70"/>
      <c r="AB1" s="70"/>
      <c r="AC1" s="70"/>
      <c r="AD1" s="70"/>
      <c r="AI1" s="9"/>
      <c r="AO1" s="22"/>
      <c r="AP1" t="s">
        <v>16</v>
      </c>
      <c r="AR1" s="70">
        <f>E3</f>
        <v>0</v>
      </c>
      <c r="AS1" s="70"/>
      <c r="AT1" s="70"/>
      <c r="AU1" s="70"/>
      <c r="AV1" s="70"/>
      <c r="BA1" s="9"/>
      <c r="BG1" s="19"/>
      <c r="BH1" s="7"/>
      <c r="BI1" s="7"/>
      <c r="BJ1" s="7"/>
      <c r="BL1" s="7">
        <f ca="1">NOW()</f>
        <v>42176.702667245372</v>
      </c>
    </row>
    <row r="2" spans="1:64" x14ac:dyDescent="0.25">
      <c r="A2" s="1" t="s">
        <v>163</v>
      </c>
      <c r="D2" t="s">
        <v>15</v>
      </c>
      <c r="E2" t="s">
        <v>217</v>
      </c>
      <c r="Q2" s="9"/>
      <c r="W2" s="19"/>
      <c r="AI2" s="9"/>
      <c r="AO2" s="22"/>
      <c r="BA2" s="9"/>
      <c r="BG2" s="19"/>
      <c r="BH2" s="8"/>
      <c r="BI2" s="8"/>
      <c r="BJ2" s="8"/>
      <c r="BL2" s="8">
        <f ca="1">NOW()</f>
        <v>42176.702667245372</v>
      </c>
    </row>
    <row r="3" spans="1:64" x14ac:dyDescent="0.25">
      <c r="A3" t="s">
        <v>35</v>
      </c>
      <c r="C3" t="s">
        <v>187</v>
      </c>
      <c r="D3" t="s">
        <v>16</v>
      </c>
      <c r="F3" s="71" t="s">
        <v>9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9"/>
      <c r="R3" s="71" t="s">
        <v>11</v>
      </c>
      <c r="S3" s="71"/>
      <c r="T3" s="71"/>
      <c r="U3" s="71"/>
      <c r="W3" s="19"/>
      <c r="X3" s="71" t="s">
        <v>9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9"/>
      <c r="AJ3" s="71" t="s">
        <v>11</v>
      </c>
      <c r="AK3" s="71"/>
      <c r="AL3" s="71"/>
      <c r="AM3" s="71"/>
      <c r="AO3" s="22"/>
      <c r="AP3" s="71" t="s">
        <v>9</v>
      </c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9"/>
      <c r="BB3" s="71" t="s">
        <v>11</v>
      </c>
      <c r="BC3" s="71"/>
      <c r="BD3" s="71"/>
      <c r="BE3" s="71"/>
      <c r="BG3" s="19"/>
      <c r="BH3" s="71" t="s">
        <v>30</v>
      </c>
      <c r="BI3" s="70"/>
      <c r="BJ3" s="70"/>
      <c r="BK3" s="70"/>
    </row>
    <row r="4" spans="1:64" x14ac:dyDescent="0.25">
      <c r="N4" s="2" t="s">
        <v>27</v>
      </c>
      <c r="O4" t="s">
        <v>2</v>
      </c>
      <c r="Q4" s="21"/>
      <c r="V4" s="2" t="s">
        <v>29</v>
      </c>
      <c r="W4" s="19"/>
      <c r="AF4" s="2" t="s">
        <v>27</v>
      </c>
      <c r="AG4" t="s">
        <v>2</v>
      </c>
      <c r="AI4" s="21"/>
      <c r="AN4" s="2" t="s">
        <v>29</v>
      </c>
      <c r="AO4" s="20"/>
      <c r="AX4" s="2" t="s">
        <v>27</v>
      </c>
      <c r="AY4" t="s">
        <v>2</v>
      </c>
      <c r="BA4" s="21"/>
      <c r="BF4" s="2" t="s">
        <v>29</v>
      </c>
      <c r="BG4" s="20"/>
      <c r="BH4" s="2"/>
      <c r="BI4" s="2"/>
      <c r="BJ4" s="2"/>
      <c r="BK4" s="2"/>
    </row>
    <row r="5" spans="1:64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47" t="s">
        <v>65</v>
      </c>
      <c r="F5" s="2" t="s">
        <v>7</v>
      </c>
      <c r="G5" s="2" t="s">
        <v>34</v>
      </c>
      <c r="H5" s="2" t="s">
        <v>4</v>
      </c>
      <c r="I5" s="2" t="s">
        <v>6</v>
      </c>
      <c r="J5" s="2" t="s">
        <v>36</v>
      </c>
      <c r="K5" s="2" t="s">
        <v>37</v>
      </c>
      <c r="L5" s="2" t="s">
        <v>61</v>
      </c>
      <c r="M5" s="2" t="s">
        <v>25</v>
      </c>
      <c r="N5" s="2" t="s">
        <v>32</v>
      </c>
      <c r="O5" s="2" t="s">
        <v>28</v>
      </c>
      <c r="P5" s="2" t="s">
        <v>8</v>
      </c>
      <c r="Q5" s="21"/>
      <c r="R5" s="30" t="s">
        <v>38</v>
      </c>
      <c r="S5" s="30" t="s">
        <v>43</v>
      </c>
      <c r="T5" s="2" t="s">
        <v>2</v>
      </c>
      <c r="U5" s="2" t="s">
        <v>25</v>
      </c>
      <c r="V5" s="2" t="s">
        <v>13</v>
      </c>
      <c r="W5" s="20"/>
      <c r="X5" s="2" t="s">
        <v>7</v>
      </c>
      <c r="Y5" s="2" t="s">
        <v>34</v>
      </c>
      <c r="Z5" s="2" t="s">
        <v>4</v>
      </c>
      <c r="AA5" s="2" t="s">
        <v>6</v>
      </c>
      <c r="AB5" s="2" t="s">
        <v>36</v>
      </c>
      <c r="AC5" s="2" t="s">
        <v>37</v>
      </c>
      <c r="AD5" s="2" t="s">
        <v>61</v>
      </c>
      <c r="AE5" s="2" t="s">
        <v>25</v>
      </c>
      <c r="AF5" s="2" t="s">
        <v>32</v>
      </c>
      <c r="AG5" s="2" t="s">
        <v>28</v>
      </c>
      <c r="AH5" s="2" t="s">
        <v>8</v>
      </c>
      <c r="AI5" s="21"/>
      <c r="AJ5" s="30" t="s">
        <v>38</v>
      </c>
      <c r="AK5" s="30" t="s">
        <v>43</v>
      </c>
      <c r="AL5" s="25" t="s">
        <v>2</v>
      </c>
      <c r="AM5" s="25" t="s">
        <v>25</v>
      </c>
      <c r="AN5" s="2" t="s">
        <v>13</v>
      </c>
      <c r="AO5" s="20"/>
      <c r="AP5" s="2" t="s">
        <v>7</v>
      </c>
      <c r="AQ5" s="2" t="s">
        <v>34</v>
      </c>
      <c r="AR5" s="2" t="s">
        <v>4</v>
      </c>
      <c r="AS5" s="2" t="s">
        <v>6</v>
      </c>
      <c r="AT5" s="2" t="s">
        <v>36</v>
      </c>
      <c r="AU5" s="2" t="s">
        <v>37</v>
      </c>
      <c r="AV5" s="2" t="s">
        <v>61</v>
      </c>
      <c r="AW5" s="2" t="s">
        <v>25</v>
      </c>
      <c r="AX5" s="2" t="s">
        <v>32</v>
      </c>
      <c r="AY5" s="2" t="s">
        <v>28</v>
      </c>
      <c r="AZ5" s="2" t="s">
        <v>8</v>
      </c>
      <c r="BA5" s="21"/>
      <c r="BB5" s="30" t="s">
        <v>38</v>
      </c>
      <c r="BC5" s="30" t="s">
        <v>43</v>
      </c>
      <c r="BD5" s="25" t="s">
        <v>2</v>
      </c>
      <c r="BE5" s="25" t="s">
        <v>25</v>
      </c>
      <c r="BF5" s="2" t="s">
        <v>13</v>
      </c>
      <c r="BG5" s="20"/>
      <c r="BH5" s="2" t="s">
        <v>18</v>
      </c>
      <c r="BI5" s="2" t="s">
        <v>19</v>
      </c>
      <c r="BJ5" s="2" t="s">
        <v>20</v>
      </c>
      <c r="BK5" s="2" t="s">
        <v>31</v>
      </c>
      <c r="BL5" s="2" t="s">
        <v>22</v>
      </c>
    </row>
    <row r="6" spans="1:64" x14ac:dyDescent="0.25">
      <c r="Q6" s="9"/>
      <c r="W6" s="19"/>
      <c r="AI6" s="9"/>
      <c r="AO6" s="22"/>
      <c r="BA6" s="9"/>
      <c r="BG6" s="19"/>
    </row>
    <row r="7" spans="1:64" x14ac:dyDescent="0.25">
      <c r="A7">
        <v>1</v>
      </c>
      <c r="B7" s="48" t="s">
        <v>151</v>
      </c>
      <c r="C7" s="50"/>
      <c r="D7" s="50"/>
      <c r="E7" s="48" t="s">
        <v>236</v>
      </c>
      <c r="F7" s="17">
        <v>4</v>
      </c>
      <c r="G7" s="17">
        <v>4.9000000000000004</v>
      </c>
      <c r="H7" s="17">
        <v>5</v>
      </c>
      <c r="I7" s="17">
        <v>5.2</v>
      </c>
      <c r="J7" s="17">
        <v>4.9000000000000004</v>
      </c>
      <c r="K7" s="17">
        <v>5.2</v>
      </c>
      <c r="L7" s="17">
        <v>5.3</v>
      </c>
      <c r="M7" s="5">
        <f t="shared" ref="M7:M12" si="0">SUM(F7:L7)</f>
        <v>34.5</v>
      </c>
      <c r="N7" s="15"/>
      <c r="O7" s="15"/>
      <c r="P7" s="15"/>
      <c r="Q7" s="9"/>
      <c r="R7" s="10"/>
      <c r="S7" s="10"/>
      <c r="T7" s="10"/>
      <c r="U7" s="11"/>
      <c r="V7" s="11"/>
      <c r="W7" s="19"/>
      <c r="X7" s="17">
        <v>4</v>
      </c>
      <c r="Y7" s="17">
        <v>6</v>
      </c>
      <c r="Z7" s="17">
        <v>4.8</v>
      </c>
      <c r="AA7" s="17">
        <v>6</v>
      </c>
      <c r="AB7" s="17">
        <v>5</v>
      </c>
      <c r="AC7" s="17">
        <v>5</v>
      </c>
      <c r="AD7" s="17">
        <v>5</v>
      </c>
      <c r="AE7" s="5">
        <f t="shared" ref="AE7:AE12" si="1">SUM(X7:AD7)</f>
        <v>35.799999999999997</v>
      </c>
      <c r="AF7" s="15"/>
      <c r="AG7" s="15"/>
      <c r="AH7" s="15"/>
      <c r="AI7" s="9"/>
      <c r="AJ7" s="10"/>
      <c r="AK7" s="10"/>
      <c r="AL7" s="10"/>
      <c r="AM7" s="11"/>
      <c r="AN7" s="11"/>
      <c r="AO7" s="23"/>
      <c r="AP7" s="17"/>
      <c r="AQ7" s="17"/>
      <c r="AR7" s="17"/>
      <c r="AS7" s="17"/>
      <c r="AT7" s="17"/>
      <c r="AU7" s="17"/>
      <c r="AV7" s="17"/>
      <c r="AW7" s="5">
        <f t="shared" ref="AW7:AW12" si="2">SUM(AP7:AV7)</f>
        <v>0</v>
      </c>
      <c r="AX7" s="15"/>
      <c r="AY7" s="15"/>
      <c r="AZ7" s="15"/>
      <c r="BA7" s="9"/>
      <c r="BB7" s="10"/>
      <c r="BC7" s="10"/>
      <c r="BD7" s="10"/>
      <c r="BE7" s="11"/>
      <c r="BF7" s="11"/>
      <c r="BG7" s="24"/>
      <c r="BH7" s="11"/>
      <c r="BI7" s="11"/>
      <c r="BJ7" s="11"/>
      <c r="BK7" s="11"/>
      <c r="BL7" s="9"/>
    </row>
    <row r="8" spans="1:64" x14ac:dyDescent="0.25">
      <c r="A8">
        <v>2</v>
      </c>
      <c r="B8" s="48" t="s">
        <v>143</v>
      </c>
      <c r="C8" s="50"/>
      <c r="D8" s="50"/>
      <c r="E8" s="48" t="s">
        <v>144</v>
      </c>
      <c r="F8" s="17">
        <v>4.9000000000000004</v>
      </c>
      <c r="G8" s="17">
        <v>5.2</v>
      </c>
      <c r="H8" s="17">
        <v>5.2</v>
      </c>
      <c r="I8" s="17">
        <v>5.3</v>
      </c>
      <c r="J8" s="17">
        <v>4</v>
      </c>
      <c r="K8" s="17">
        <v>4</v>
      </c>
      <c r="L8" s="17">
        <v>5.3</v>
      </c>
      <c r="M8" s="5">
        <f t="shared" si="0"/>
        <v>33.9</v>
      </c>
      <c r="N8" s="15"/>
      <c r="O8" s="15"/>
      <c r="P8" s="15"/>
      <c r="Q8" s="9"/>
      <c r="R8" s="9"/>
      <c r="S8" s="9"/>
      <c r="T8" s="9"/>
      <c r="U8" s="9"/>
      <c r="V8" s="9"/>
      <c r="W8" s="19"/>
      <c r="X8" s="17">
        <v>4</v>
      </c>
      <c r="Y8" s="17">
        <v>5.5</v>
      </c>
      <c r="Z8" s="17">
        <v>5.7</v>
      </c>
      <c r="AA8" s="17">
        <v>4.8</v>
      </c>
      <c r="AB8" s="17">
        <v>3</v>
      </c>
      <c r="AC8" s="17">
        <v>3</v>
      </c>
      <c r="AD8" s="17">
        <v>4.5</v>
      </c>
      <c r="AE8" s="5">
        <f t="shared" si="1"/>
        <v>30.5</v>
      </c>
      <c r="AF8" s="15"/>
      <c r="AG8" s="15"/>
      <c r="AH8" s="15"/>
      <c r="AI8" s="9"/>
      <c r="AJ8" s="9"/>
      <c r="AK8" s="9"/>
      <c r="AL8" s="9"/>
      <c r="AM8" s="9"/>
      <c r="AN8" s="9"/>
      <c r="AO8" s="22"/>
      <c r="AP8" s="17"/>
      <c r="AQ8" s="17"/>
      <c r="AR8" s="17"/>
      <c r="AS8" s="17"/>
      <c r="AT8" s="17"/>
      <c r="AU8" s="17"/>
      <c r="AV8" s="17"/>
      <c r="AW8" s="5">
        <f t="shared" si="2"/>
        <v>0</v>
      </c>
      <c r="AX8" s="15"/>
      <c r="AY8" s="15"/>
      <c r="AZ8" s="15"/>
      <c r="BA8" s="9"/>
      <c r="BB8" s="9"/>
      <c r="BC8" s="9"/>
      <c r="BD8" s="9"/>
      <c r="BE8" s="9"/>
      <c r="BF8" s="9"/>
      <c r="BG8" s="19"/>
      <c r="BH8" s="9"/>
      <c r="BI8" s="9"/>
      <c r="BJ8" s="9"/>
      <c r="BK8" s="9"/>
      <c r="BL8" s="9"/>
    </row>
    <row r="9" spans="1:64" x14ac:dyDescent="0.25">
      <c r="A9">
        <v>3</v>
      </c>
      <c r="B9" s="48" t="s">
        <v>233</v>
      </c>
      <c r="C9" s="50"/>
      <c r="D9" s="50"/>
      <c r="E9" s="48" t="s">
        <v>146</v>
      </c>
      <c r="F9" s="17">
        <v>5.2</v>
      </c>
      <c r="G9" s="17">
        <v>6</v>
      </c>
      <c r="H9" s="17">
        <v>5.5</v>
      </c>
      <c r="I9" s="17">
        <v>6</v>
      </c>
      <c r="J9" s="17">
        <v>5</v>
      </c>
      <c r="K9" s="17">
        <v>5</v>
      </c>
      <c r="L9" s="17">
        <v>5.7</v>
      </c>
      <c r="M9" s="5">
        <f t="shared" si="0"/>
        <v>38.400000000000006</v>
      </c>
      <c r="N9" s="15"/>
      <c r="O9" s="15"/>
      <c r="P9" s="15"/>
      <c r="Q9" s="9"/>
      <c r="R9" s="9"/>
      <c r="S9" s="9"/>
      <c r="T9" s="9"/>
      <c r="U9" s="9"/>
      <c r="V9" s="9"/>
      <c r="W9" s="19"/>
      <c r="X9" s="17">
        <v>4.5</v>
      </c>
      <c r="Y9" s="17">
        <v>6</v>
      </c>
      <c r="Z9" s="17">
        <v>5.8</v>
      </c>
      <c r="AA9" s="17">
        <v>6.5</v>
      </c>
      <c r="AB9" s="17">
        <v>5</v>
      </c>
      <c r="AC9" s="17">
        <v>4.5</v>
      </c>
      <c r="AD9" s="17">
        <v>5</v>
      </c>
      <c r="AE9" s="5">
        <f t="shared" si="1"/>
        <v>37.299999999999997</v>
      </c>
      <c r="AF9" s="15"/>
      <c r="AG9" s="15"/>
      <c r="AH9" s="15"/>
      <c r="AI9" s="9"/>
      <c r="AJ9" s="9"/>
      <c r="AK9" s="9"/>
      <c r="AL9" s="9"/>
      <c r="AM9" s="9"/>
      <c r="AN9" s="9"/>
      <c r="AO9" s="22"/>
      <c r="AP9" s="17"/>
      <c r="AQ9" s="17"/>
      <c r="AR9" s="17"/>
      <c r="AS9" s="17"/>
      <c r="AT9" s="17"/>
      <c r="AU9" s="17"/>
      <c r="AV9" s="17"/>
      <c r="AW9" s="5">
        <f t="shared" si="2"/>
        <v>0</v>
      </c>
      <c r="AX9" s="15"/>
      <c r="AY9" s="15"/>
      <c r="AZ9" s="15"/>
      <c r="BA9" s="9"/>
      <c r="BB9" s="9"/>
      <c r="BC9" s="9"/>
      <c r="BD9" s="9"/>
      <c r="BE9" s="9"/>
      <c r="BF9" s="9"/>
      <c r="BG9" s="19"/>
      <c r="BH9" s="9"/>
      <c r="BI9" s="9"/>
      <c r="BJ9" s="9"/>
      <c r="BK9" s="9"/>
      <c r="BL9" s="9"/>
    </row>
    <row r="10" spans="1:64" x14ac:dyDescent="0.25">
      <c r="A10">
        <v>4</v>
      </c>
      <c r="B10" s="48" t="s">
        <v>147</v>
      </c>
      <c r="C10" s="50"/>
      <c r="D10" s="50"/>
      <c r="E10" s="48" t="s">
        <v>237</v>
      </c>
      <c r="F10" s="17">
        <v>5.5</v>
      </c>
      <c r="G10" s="17">
        <v>6.5</v>
      </c>
      <c r="H10" s="17">
        <v>5.6</v>
      </c>
      <c r="I10" s="17">
        <v>6.5</v>
      </c>
      <c r="J10" s="17">
        <v>6</v>
      </c>
      <c r="K10" s="17">
        <v>5.7</v>
      </c>
      <c r="L10" s="17">
        <v>6</v>
      </c>
      <c r="M10" s="5">
        <f t="shared" si="0"/>
        <v>41.800000000000004</v>
      </c>
      <c r="N10" s="15"/>
      <c r="O10" s="15"/>
      <c r="P10" s="15"/>
      <c r="Q10" s="9"/>
      <c r="R10" s="9"/>
      <c r="S10" s="9"/>
      <c r="T10" s="9"/>
      <c r="U10" s="9"/>
      <c r="V10" s="9"/>
      <c r="W10" s="19"/>
      <c r="X10" s="17">
        <v>5.2</v>
      </c>
      <c r="Y10" s="17">
        <v>6</v>
      </c>
      <c r="Z10" s="17">
        <v>5</v>
      </c>
      <c r="AA10" s="17">
        <v>6.6</v>
      </c>
      <c r="AB10" s="17">
        <v>5.2</v>
      </c>
      <c r="AC10" s="17">
        <v>5.5</v>
      </c>
      <c r="AD10" s="17">
        <v>5.5</v>
      </c>
      <c r="AE10" s="5">
        <f t="shared" si="1"/>
        <v>39</v>
      </c>
      <c r="AF10" s="15"/>
      <c r="AG10" s="15"/>
      <c r="AH10" s="15"/>
      <c r="AI10" s="9"/>
      <c r="AJ10" s="9"/>
      <c r="AK10" s="9"/>
      <c r="AL10" s="9"/>
      <c r="AM10" s="9"/>
      <c r="AN10" s="9"/>
      <c r="AO10" s="22"/>
      <c r="AP10" s="17"/>
      <c r="AQ10" s="17"/>
      <c r="AR10" s="17"/>
      <c r="AS10" s="17"/>
      <c r="AT10" s="17"/>
      <c r="AU10" s="17"/>
      <c r="AV10" s="17"/>
      <c r="AW10" s="5">
        <f t="shared" si="2"/>
        <v>0</v>
      </c>
      <c r="AX10" s="15"/>
      <c r="AY10" s="15"/>
      <c r="AZ10" s="15"/>
      <c r="BA10" s="9"/>
      <c r="BB10" s="9"/>
      <c r="BC10" s="9"/>
      <c r="BD10" s="9"/>
      <c r="BE10" s="9"/>
      <c r="BF10" s="9"/>
      <c r="BG10" s="19"/>
      <c r="BH10" s="9"/>
      <c r="BI10" s="9"/>
      <c r="BJ10" s="9"/>
      <c r="BK10" s="9"/>
      <c r="BL10" s="9"/>
    </row>
    <row r="11" spans="1:64" x14ac:dyDescent="0.25">
      <c r="A11">
        <v>5</v>
      </c>
      <c r="B11" s="48" t="s">
        <v>149</v>
      </c>
      <c r="C11" s="50"/>
      <c r="D11" s="50"/>
      <c r="E11" s="48" t="s">
        <v>238</v>
      </c>
      <c r="F11" s="17">
        <v>5</v>
      </c>
      <c r="G11" s="17">
        <v>7</v>
      </c>
      <c r="H11" s="17">
        <v>6</v>
      </c>
      <c r="I11" s="17">
        <v>6</v>
      </c>
      <c r="J11" s="17">
        <v>7</v>
      </c>
      <c r="K11" s="17">
        <v>7</v>
      </c>
      <c r="L11" s="17">
        <v>7</v>
      </c>
      <c r="M11" s="5">
        <f t="shared" si="0"/>
        <v>45</v>
      </c>
      <c r="N11" s="15"/>
      <c r="O11" s="15"/>
      <c r="P11" s="15"/>
      <c r="Q11" s="9"/>
      <c r="R11" s="9"/>
      <c r="S11" s="9"/>
      <c r="T11" s="9"/>
      <c r="U11" s="9"/>
      <c r="V11" s="9"/>
      <c r="W11" s="19"/>
      <c r="X11" s="17">
        <v>5.8</v>
      </c>
      <c r="Y11" s="17">
        <v>7.5</v>
      </c>
      <c r="Z11" s="17">
        <v>7.2</v>
      </c>
      <c r="AA11" s="17">
        <v>6.5</v>
      </c>
      <c r="AB11" s="17">
        <v>6</v>
      </c>
      <c r="AC11" s="17">
        <v>6.2</v>
      </c>
      <c r="AD11" s="17">
        <v>5</v>
      </c>
      <c r="AE11" s="5">
        <f t="shared" si="1"/>
        <v>44.2</v>
      </c>
      <c r="AF11" s="15"/>
      <c r="AG11" s="15"/>
      <c r="AH11" s="15"/>
      <c r="AI11" s="9"/>
      <c r="AJ11" s="9"/>
      <c r="AK11" s="9"/>
      <c r="AL11" s="9"/>
      <c r="AM11" s="9"/>
      <c r="AN11" s="9"/>
      <c r="AO11" s="22"/>
      <c r="AP11" s="17"/>
      <c r="AQ11" s="17"/>
      <c r="AR11" s="17"/>
      <c r="AS11" s="17"/>
      <c r="AT11" s="17"/>
      <c r="AU11" s="17"/>
      <c r="AV11" s="17"/>
      <c r="AW11" s="5">
        <f t="shared" si="2"/>
        <v>0</v>
      </c>
      <c r="AX11" s="15"/>
      <c r="AY11" s="15"/>
      <c r="AZ11" s="15"/>
      <c r="BA11" s="9"/>
      <c r="BB11" s="9"/>
      <c r="BC11" s="9"/>
      <c r="BD11" s="9"/>
      <c r="BE11" s="9"/>
      <c r="BF11" s="9"/>
      <c r="BG11" s="19"/>
      <c r="BH11" s="9"/>
      <c r="BI11" s="9"/>
      <c r="BJ11" s="9"/>
      <c r="BK11" s="9"/>
      <c r="BL11" s="9"/>
    </row>
    <row r="12" spans="1:64" x14ac:dyDescent="0.25">
      <c r="A12">
        <v>6</v>
      </c>
      <c r="B12" s="49" t="s">
        <v>234</v>
      </c>
      <c r="C12" s="50"/>
      <c r="D12" s="50"/>
      <c r="E12" s="49" t="s">
        <v>227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5">
        <f t="shared" si="0"/>
        <v>0</v>
      </c>
      <c r="N12" s="15"/>
      <c r="O12" s="15"/>
      <c r="P12" s="15"/>
      <c r="Q12" s="9"/>
      <c r="R12" s="9"/>
      <c r="S12" s="9"/>
      <c r="T12" s="9"/>
      <c r="U12" s="9"/>
      <c r="V12" s="9"/>
      <c r="W12" s="19"/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5">
        <f t="shared" si="1"/>
        <v>0</v>
      </c>
      <c r="AF12" s="15"/>
      <c r="AG12" s="15"/>
      <c r="AH12" s="15"/>
      <c r="AI12" s="9"/>
      <c r="AJ12" s="9"/>
      <c r="AK12" s="9"/>
      <c r="AL12" s="9"/>
      <c r="AM12" s="9"/>
      <c r="AN12" s="9"/>
      <c r="AO12" s="22"/>
      <c r="AP12" s="17"/>
      <c r="AQ12" s="17"/>
      <c r="AR12" s="17"/>
      <c r="AS12" s="17"/>
      <c r="AT12" s="17"/>
      <c r="AU12" s="17"/>
      <c r="AV12" s="17"/>
      <c r="AW12" s="5">
        <f t="shared" si="2"/>
        <v>0</v>
      </c>
      <c r="AX12" s="15"/>
      <c r="AY12" s="15"/>
      <c r="AZ12" s="15"/>
      <c r="BA12" s="9"/>
      <c r="BB12" s="9"/>
      <c r="BC12" s="9"/>
      <c r="BD12" s="9"/>
      <c r="BE12" s="9"/>
      <c r="BF12" s="9"/>
      <c r="BG12" s="19"/>
      <c r="BH12" s="9"/>
      <c r="BI12" s="9"/>
      <c r="BJ12" s="9"/>
      <c r="BK12" s="9"/>
      <c r="BL12" s="9"/>
    </row>
    <row r="13" spans="1:64" x14ac:dyDescent="0.25">
      <c r="A13" s="14" t="s">
        <v>24</v>
      </c>
      <c r="B13" s="48" t="s">
        <v>84</v>
      </c>
      <c r="C13" s="51" t="s">
        <v>235</v>
      </c>
      <c r="D13" s="48" t="s">
        <v>226</v>
      </c>
      <c r="E13" s="48" t="s">
        <v>85</v>
      </c>
      <c r="F13" s="9"/>
      <c r="G13" s="9"/>
      <c r="H13" s="9"/>
      <c r="I13" s="9"/>
      <c r="J13" s="9" t="s">
        <v>26</v>
      </c>
      <c r="K13" s="9"/>
      <c r="L13" s="9"/>
      <c r="M13" s="6">
        <f>SUM(M7:M12)</f>
        <v>193.60000000000002</v>
      </c>
      <c r="N13" s="6">
        <f>(M13/6)/7</f>
        <v>4.60952380952381</v>
      </c>
      <c r="O13" s="17">
        <v>6.2</v>
      </c>
      <c r="P13" s="6">
        <f>(N13*0.75)+(O13*0.25)</f>
        <v>5.0071428571428571</v>
      </c>
      <c r="Q13" s="9"/>
      <c r="R13" s="17">
        <v>4.3</v>
      </c>
      <c r="S13" s="17">
        <v>5.8</v>
      </c>
      <c r="T13" s="17">
        <v>6.2</v>
      </c>
      <c r="U13" s="6">
        <f>(R13*0.5)+(S13*0.25)+(T13*0.25)</f>
        <v>5.1499999999999995</v>
      </c>
      <c r="V13" s="6">
        <f>(P13+U13)/2</f>
        <v>5.0785714285714283</v>
      </c>
      <c r="W13" s="19"/>
      <c r="X13" s="9"/>
      <c r="Y13" s="9"/>
      <c r="Z13" s="9"/>
      <c r="AA13" s="9"/>
      <c r="AB13" s="9" t="s">
        <v>26</v>
      </c>
      <c r="AC13" s="9"/>
      <c r="AD13" s="9"/>
      <c r="AE13" s="6">
        <f>SUM(AE7:AE12)</f>
        <v>186.8</v>
      </c>
      <c r="AF13" s="6">
        <f>(AE13/6)/7</f>
        <v>4.4476190476190478</v>
      </c>
      <c r="AG13" s="17">
        <v>6</v>
      </c>
      <c r="AH13" s="6">
        <f>(AF13*0.75)+(AG13*0.25)</f>
        <v>4.8357142857142854</v>
      </c>
      <c r="AI13" s="9"/>
      <c r="AJ13" s="17">
        <v>5.8</v>
      </c>
      <c r="AK13" s="17">
        <v>4.8</v>
      </c>
      <c r="AL13" s="17">
        <v>6.5</v>
      </c>
      <c r="AM13" s="6">
        <f>(AJ13*0.5)+(AK13*0.25)+(AL13*0.25)</f>
        <v>5.7249999999999996</v>
      </c>
      <c r="AN13" s="6">
        <f>(AH13+AM13)/2</f>
        <v>5.2803571428571425</v>
      </c>
      <c r="AO13" s="22"/>
      <c r="AP13" s="9"/>
      <c r="AQ13" s="9"/>
      <c r="AR13" s="9"/>
      <c r="AS13" s="9"/>
      <c r="AT13" s="9" t="s">
        <v>26</v>
      </c>
      <c r="AU13" s="9"/>
      <c r="AV13" s="9"/>
      <c r="AW13" s="6">
        <f>SUM(AW7:AW12)</f>
        <v>0</v>
      </c>
      <c r="AX13" s="6">
        <f>(AW13/6)/7</f>
        <v>0</v>
      </c>
      <c r="AY13" s="17"/>
      <c r="AZ13" s="6">
        <f>(AX13*0.75)+(AY13*0.25)</f>
        <v>0</v>
      </c>
      <c r="BA13" s="9"/>
      <c r="BB13" s="17"/>
      <c r="BC13" s="17"/>
      <c r="BD13" s="17"/>
      <c r="BE13" s="6">
        <f>(BB13*0.5)+(BC13*0.25)+(BD13*0.25)</f>
        <v>0</v>
      </c>
      <c r="BF13" s="6">
        <f>(AZ13+BE13)/2</f>
        <v>0</v>
      </c>
      <c r="BG13" s="24"/>
      <c r="BH13" s="6">
        <f>V13</f>
        <v>5.0785714285714283</v>
      </c>
      <c r="BI13" s="6">
        <f>AN13</f>
        <v>5.2803571428571425</v>
      </c>
      <c r="BJ13" s="6"/>
      <c r="BK13" s="6">
        <f>AVERAGE(BH13:BJ13)</f>
        <v>5.1794642857142854</v>
      </c>
      <c r="BL13">
        <v>1</v>
      </c>
    </row>
    <row r="14" spans="1:64" x14ac:dyDescent="0.25"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</row>
    <row r="17" spans="2:2" x14ac:dyDescent="0.25">
      <c r="B17" s="18"/>
    </row>
    <row r="19" spans="2:2" x14ac:dyDescent="0.25">
      <c r="B19" s="16"/>
    </row>
    <row r="21" spans="2:2" x14ac:dyDescent="0.25">
      <c r="B21" s="29" t="s">
        <v>63</v>
      </c>
    </row>
  </sheetData>
  <mergeCells count="10">
    <mergeCell ref="R3:U3"/>
    <mergeCell ref="F3:P3"/>
    <mergeCell ref="H1:L1"/>
    <mergeCell ref="BH3:BK3"/>
    <mergeCell ref="X3:AH3"/>
    <mergeCell ref="AJ3:AM3"/>
    <mergeCell ref="AP3:AZ3"/>
    <mergeCell ref="BB3:BE3"/>
    <mergeCell ref="Z1:AD1"/>
    <mergeCell ref="AR1:AV1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21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3.2" x14ac:dyDescent="0.25"/>
  <cols>
    <col min="1" max="1" width="5.5546875" customWidth="1"/>
    <col min="2" max="2" width="21.33203125" customWidth="1"/>
    <col min="3" max="3" width="11.44140625" customWidth="1"/>
    <col min="4" max="4" width="14" customWidth="1"/>
    <col min="5" max="5" width="26.88671875" customWidth="1"/>
    <col min="6" max="13" width="5.6640625" customWidth="1"/>
    <col min="14" max="14" width="7.5546875" customWidth="1"/>
    <col min="15" max="16" width="6.5546875" customWidth="1"/>
    <col min="17" max="17" width="5.6640625" customWidth="1"/>
    <col min="18" max="18" width="3.109375" customWidth="1"/>
    <col min="19" max="22" width="5.6640625" customWidth="1"/>
    <col min="23" max="23" width="6.6640625" customWidth="1"/>
    <col min="24" max="24" width="3.109375" customWidth="1"/>
    <col min="25" max="32" width="5.6640625" customWidth="1"/>
    <col min="33" max="33" width="7.5546875" customWidth="1"/>
    <col min="34" max="34" width="6.5546875" customWidth="1"/>
    <col min="35" max="36" width="5.6640625" customWidth="1"/>
    <col min="37" max="37" width="3.109375" customWidth="1"/>
    <col min="38" max="41" width="5.6640625" customWidth="1"/>
    <col min="42" max="42" width="6.6640625" customWidth="1"/>
    <col min="43" max="43" width="3.109375" customWidth="1"/>
    <col min="44" max="51" width="5.6640625" customWidth="1"/>
    <col min="52" max="52" width="7.5546875" customWidth="1"/>
    <col min="53" max="53" width="6.5546875" customWidth="1"/>
    <col min="54" max="55" width="5.6640625" customWidth="1"/>
    <col min="56" max="56" width="3.109375" customWidth="1"/>
    <col min="57" max="59" width="5.6640625" customWidth="1"/>
    <col min="60" max="61" width="6.6640625" customWidth="1"/>
    <col min="62" max="62" width="3.109375" customWidth="1"/>
    <col min="63" max="66" width="8.6640625" customWidth="1"/>
    <col min="67" max="67" width="11.44140625" customWidth="1"/>
  </cols>
  <sheetData>
    <row r="1" spans="1:67" x14ac:dyDescent="0.25">
      <c r="A1" t="s">
        <v>162</v>
      </c>
      <c r="D1" t="s">
        <v>14</v>
      </c>
      <c r="E1" t="s">
        <v>239</v>
      </c>
      <c r="F1" t="s">
        <v>14</v>
      </c>
      <c r="H1" s="70" t="str">
        <f>E1</f>
        <v>RB</v>
      </c>
      <c r="I1" s="70"/>
      <c r="J1" s="70"/>
      <c r="K1" s="70"/>
      <c r="L1" s="70"/>
      <c r="M1" s="70"/>
      <c r="R1" s="9"/>
      <c r="X1" s="19"/>
      <c r="Y1" t="s">
        <v>15</v>
      </c>
      <c r="AA1" s="70" t="str">
        <f>E2</f>
        <v>CW</v>
      </c>
      <c r="AB1" s="70"/>
      <c r="AC1" s="70"/>
      <c r="AD1" s="70"/>
      <c r="AE1" s="70"/>
      <c r="AF1" s="70"/>
      <c r="AK1" s="9"/>
      <c r="AQ1" s="22"/>
      <c r="AR1" t="s">
        <v>16</v>
      </c>
      <c r="AT1">
        <f>E3</f>
        <v>0</v>
      </c>
      <c r="AU1" s="70"/>
      <c r="AV1" s="70"/>
      <c r="AW1" s="70"/>
      <c r="AX1" s="70"/>
      <c r="AY1" s="70"/>
      <c r="BD1" s="9"/>
      <c r="BJ1" s="19"/>
      <c r="BK1" s="7"/>
      <c r="BL1" s="7"/>
      <c r="BM1" s="7"/>
      <c r="BO1" s="7">
        <f ca="1">NOW()</f>
        <v>42176.702667245372</v>
      </c>
    </row>
    <row r="2" spans="1:67" x14ac:dyDescent="0.25">
      <c r="A2" s="1" t="s">
        <v>163</v>
      </c>
      <c r="D2" t="s">
        <v>15</v>
      </c>
      <c r="E2" t="s">
        <v>240</v>
      </c>
      <c r="R2" s="9"/>
      <c r="X2" s="19"/>
      <c r="AK2" s="9"/>
      <c r="AQ2" s="22"/>
      <c r="BD2" s="9"/>
      <c r="BJ2" s="19"/>
      <c r="BK2" s="8"/>
      <c r="BL2" s="8"/>
      <c r="BM2" s="8"/>
      <c r="BO2" s="8">
        <f ca="1">NOW()</f>
        <v>42176.702667245372</v>
      </c>
    </row>
    <row r="3" spans="1:67" x14ac:dyDescent="0.25">
      <c r="A3" t="s">
        <v>188</v>
      </c>
      <c r="C3" t="s">
        <v>189</v>
      </c>
      <c r="D3" t="s">
        <v>16</v>
      </c>
      <c r="F3" s="71" t="s">
        <v>9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9"/>
      <c r="S3" s="71" t="s">
        <v>11</v>
      </c>
      <c r="T3" s="71"/>
      <c r="U3" s="71"/>
      <c r="V3" s="71"/>
      <c r="X3" s="19"/>
      <c r="Y3" s="71" t="s">
        <v>9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9"/>
      <c r="AL3" s="71" t="s">
        <v>11</v>
      </c>
      <c r="AM3" s="71"/>
      <c r="AN3" s="71"/>
      <c r="AO3" s="71"/>
      <c r="AQ3" s="22"/>
      <c r="AR3" s="71" t="s">
        <v>9</v>
      </c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9"/>
      <c r="BE3" s="71" t="s">
        <v>11</v>
      </c>
      <c r="BF3" s="71"/>
      <c r="BG3" s="71"/>
      <c r="BH3" s="71"/>
      <c r="BJ3" s="19"/>
      <c r="BK3" s="71" t="s">
        <v>30</v>
      </c>
      <c r="BL3" s="70"/>
      <c r="BM3" s="70"/>
      <c r="BN3" s="70"/>
    </row>
    <row r="4" spans="1:67" x14ac:dyDescent="0.25">
      <c r="O4" s="2" t="s">
        <v>27</v>
      </c>
      <c r="P4" t="s">
        <v>2</v>
      </c>
      <c r="R4" s="21"/>
      <c r="W4" s="25" t="s">
        <v>29</v>
      </c>
      <c r="X4" s="19"/>
      <c r="AH4" s="2" t="s">
        <v>27</v>
      </c>
      <c r="AI4" t="s">
        <v>2</v>
      </c>
      <c r="AK4" s="21"/>
      <c r="AP4" s="25" t="s">
        <v>29</v>
      </c>
      <c r="AQ4" s="20"/>
      <c r="BA4" s="2" t="s">
        <v>27</v>
      </c>
      <c r="BB4" t="s">
        <v>2</v>
      </c>
      <c r="BD4" s="21"/>
      <c r="BI4" s="25" t="s">
        <v>29</v>
      </c>
      <c r="BJ4" s="20"/>
      <c r="BK4" s="2"/>
      <c r="BL4" s="2"/>
      <c r="BM4" s="2"/>
      <c r="BN4" s="2"/>
    </row>
    <row r="5" spans="1:67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47" t="s">
        <v>65</v>
      </c>
      <c r="F5" s="2" t="s">
        <v>7</v>
      </c>
      <c r="G5" s="2" t="s">
        <v>34</v>
      </c>
      <c r="H5" s="2" t="s">
        <v>39</v>
      </c>
      <c r="I5" s="2" t="s">
        <v>47</v>
      </c>
      <c r="J5" s="2" t="s">
        <v>40</v>
      </c>
      <c r="K5" s="2" t="s">
        <v>41</v>
      </c>
      <c r="L5" s="2" t="s">
        <v>23</v>
      </c>
      <c r="M5" s="2" t="s">
        <v>42</v>
      </c>
      <c r="N5" s="2" t="s">
        <v>25</v>
      </c>
      <c r="O5" s="2" t="s">
        <v>32</v>
      </c>
      <c r="P5" s="2" t="s">
        <v>28</v>
      </c>
      <c r="Q5" s="2" t="s">
        <v>8</v>
      </c>
      <c r="R5" s="21"/>
      <c r="S5" s="30" t="s">
        <v>10</v>
      </c>
      <c r="T5" s="30" t="s">
        <v>43</v>
      </c>
      <c r="U5" s="25" t="s">
        <v>58</v>
      </c>
      <c r="V5" s="25" t="s">
        <v>25</v>
      </c>
      <c r="W5" s="25" t="s">
        <v>13</v>
      </c>
      <c r="X5" s="20"/>
      <c r="Y5" s="2" t="s">
        <v>7</v>
      </c>
      <c r="Z5" s="2" t="s">
        <v>34</v>
      </c>
      <c r="AA5" s="2" t="s">
        <v>39</v>
      </c>
      <c r="AB5" s="2" t="s">
        <v>47</v>
      </c>
      <c r="AC5" s="2" t="s">
        <v>40</v>
      </c>
      <c r="AD5" s="2" t="s">
        <v>41</v>
      </c>
      <c r="AE5" s="2" t="s">
        <v>23</v>
      </c>
      <c r="AF5" s="2" t="s">
        <v>42</v>
      </c>
      <c r="AG5" s="2" t="s">
        <v>25</v>
      </c>
      <c r="AH5" s="2" t="s">
        <v>32</v>
      </c>
      <c r="AI5" s="2" t="s">
        <v>28</v>
      </c>
      <c r="AJ5" s="2" t="s">
        <v>8</v>
      </c>
      <c r="AK5" s="21"/>
      <c r="AL5" s="30" t="s">
        <v>10</v>
      </c>
      <c r="AM5" s="30" t="s">
        <v>43</v>
      </c>
      <c r="AN5" s="25" t="s">
        <v>58</v>
      </c>
      <c r="AO5" s="25" t="s">
        <v>25</v>
      </c>
      <c r="AP5" s="25" t="s">
        <v>13</v>
      </c>
      <c r="AQ5" s="20"/>
      <c r="AR5" s="2" t="s">
        <v>7</v>
      </c>
      <c r="AS5" s="2" t="s">
        <v>34</v>
      </c>
      <c r="AT5" s="2" t="s">
        <v>39</v>
      </c>
      <c r="AU5" s="2" t="s">
        <v>47</v>
      </c>
      <c r="AV5" s="2" t="s">
        <v>40</v>
      </c>
      <c r="AW5" s="2" t="s">
        <v>41</v>
      </c>
      <c r="AX5" s="2" t="s">
        <v>23</v>
      </c>
      <c r="AY5" s="2" t="s">
        <v>42</v>
      </c>
      <c r="AZ5" s="2" t="s">
        <v>25</v>
      </c>
      <c r="BA5" s="2" t="s">
        <v>32</v>
      </c>
      <c r="BB5" s="2" t="s">
        <v>28</v>
      </c>
      <c r="BC5" s="2" t="s">
        <v>8</v>
      </c>
      <c r="BD5" s="21"/>
      <c r="BE5" s="30" t="s">
        <v>10</v>
      </c>
      <c r="BF5" s="30" t="s">
        <v>43</v>
      </c>
      <c r="BG5" s="25" t="s">
        <v>58</v>
      </c>
      <c r="BH5" s="25" t="s">
        <v>25</v>
      </c>
      <c r="BI5" s="25" t="s">
        <v>13</v>
      </c>
      <c r="BJ5" s="20"/>
      <c r="BK5" s="2" t="s">
        <v>18</v>
      </c>
      <c r="BL5" s="2" t="s">
        <v>19</v>
      </c>
      <c r="BM5" s="2" t="s">
        <v>20</v>
      </c>
      <c r="BN5" s="2" t="s">
        <v>31</v>
      </c>
      <c r="BO5" s="2" t="s">
        <v>22</v>
      </c>
    </row>
    <row r="6" spans="1:67" x14ac:dyDescent="0.25">
      <c r="R6" s="9"/>
      <c r="X6" s="19"/>
      <c r="AK6" s="9"/>
      <c r="AQ6" s="22"/>
      <c r="BD6" s="9"/>
      <c r="BJ6" s="19"/>
    </row>
    <row r="7" spans="1:67" x14ac:dyDescent="0.25">
      <c r="A7" s="48">
        <v>1</v>
      </c>
      <c r="B7" s="48" t="s">
        <v>156</v>
      </c>
      <c r="C7" s="50"/>
      <c r="D7" s="50"/>
      <c r="E7" s="48" t="s">
        <v>118</v>
      </c>
      <c r="F7" s="17">
        <v>4.7</v>
      </c>
      <c r="G7" s="17">
        <v>5.5</v>
      </c>
      <c r="H7" s="17">
        <v>5.3</v>
      </c>
      <c r="I7" s="17">
        <v>4</v>
      </c>
      <c r="J7" s="17">
        <v>3</v>
      </c>
      <c r="K7" s="17">
        <v>3</v>
      </c>
      <c r="L7" s="17">
        <v>4</v>
      </c>
      <c r="M7" s="17">
        <v>3</v>
      </c>
      <c r="N7" s="5">
        <f t="shared" ref="N7:N12" si="0">SUM(F7:M7)</f>
        <v>32.5</v>
      </c>
      <c r="O7" s="15"/>
      <c r="P7" s="15"/>
      <c r="Q7" s="15"/>
      <c r="R7" s="9"/>
      <c r="S7" s="10"/>
      <c r="T7" s="10"/>
      <c r="U7" s="10"/>
      <c r="V7" s="11"/>
      <c r="W7" s="11"/>
      <c r="X7" s="19"/>
      <c r="Y7" s="17">
        <v>2</v>
      </c>
      <c r="Z7" s="17">
        <v>4.5</v>
      </c>
      <c r="AA7" s="17">
        <v>4</v>
      </c>
      <c r="AB7" s="17">
        <v>2</v>
      </c>
      <c r="AC7" s="17">
        <v>4.5</v>
      </c>
      <c r="AD7" s="17">
        <v>4.5999999999999996</v>
      </c>
      <c r="AE7" s="17">
        <v>3.5</v>
      </c>
      <c r="AF7" s="17">
        <v>4.5</v>
      </c>
      <c r="AG7" s="5">
        <f t="shared" ref="AG7:AG12" si="1">SUM(Y7:AF7)</f>
        <v>29.6</v>
      </c>
      <c r="AH7" s="15"/>
      <c r="AI7" s="15"/>
      <c r="AJ7" s="15"/>
      <c r="AK7" s="9"/>
      <c r="AL7" s="10"/>
      <c r="AM7" s="10"/>
      <c r="AN7" s="10"/>
      <c r="AO7" s="11"/>
      <c r="AP7" s="11"/>
      <c r="AQ7" s="23"/>
      <c r="AR7" s="17"/>
      <c r="AS7" s="17"/>
      <c r="AT7" s="17"/>
      <c r="AU7" s="17"/>
      <c r="AV7" s="17"/>
      <c r="AW7" s="17"/>
      <c r="AX7" s="17"/>
      <c r="AY7" s="17"/>
      <c r="AZ7" s="5">
        <f t="shared" ref="AZ7:AZ12" si="2">SUM(AR7:AY7)</f>
        <v>0</v>
      </c>
      <c r="BA7" s="15"/>
      <c r="BB7" s="15"/>
      <c r="BC7" s="15"/>
      <c r="BD7" s="9"/>
      <c r="BE7" s="10"/>
      <c r="BF7" s="10"/>
      <c r="BG7" s="10"/>
      <c r="BH7" s="11"/>
      <c r="BI7" s="11"/>
      <c r="BJ7" s="24"/>
      <c r="BK7" s="11"/>
      <c r="BL7" s="11"/>
      <c r="BM7" s="11"/>
      <c r="BN7" s="11"/>
      <c r="BO7" s="9"/>
    </row>
    <row r="8" spans="1:67" x14ac:dyDescent="0.25">
      <c r="A8" s="48">
        <v>2</v>
      </c>
      <c r="B8" s="48" t="s">
        <v>117</v>
      </c>
      <c r="C8" s="50"/>
      <c r="D8" s="50"/>
      <c r="E8" s="48" t="s">
        <v>118</v>
      </c>
      <c r="F8" s="17">
        <v>4.7</v>
      </c>
      <c r="G8" s="17">
        <v>5.7</v>
      </c>
      <c r="H8" s="17">
        <v>5.3</v>
      </c>
      <c r="I8" s="17">
        <v>4</v>
      </c>
      <c r="J8" s="17">
        <v>2</v>
      </c>
      <c r="K8" s="17">
        <v>5</v>
      </c>
      <c r="L8" s="17">
        <v>6</v>
      </c>
      <c r="M8" s="17">
        <v>5.2</v>
      </c>
      <c r="N8" s="5">
        <f t="shared" si="0"/>
        <v>37.900000000000006</v>
      </c>
      <c r="O8" s="15"/>
      <c r="P8" s="15"/>
      <c r="Q8" s="15"/>
      <c r="R8" s="9"/>
      <c r="S8" s="9"/>
      <c r="T8" s="9"/>
      <c r="U8" s="9"/>
      <c r="V8" s="9"/>
      <c r="W8" s="9"/>
      <c r="X8" s="19"/>
      <c r="Y8" s="17">
        <v>3</v>
      </c>
      <c r="Z8" s="17">
        <v>5</v>
      </c>
      <c r="AA8" s="17">
        <v>4.5</v>
      </c>
      <c r="AB8" s="17">
        <v>5</v>
      </c>
      <c r="AC8" s="17">
        <v>5.5</v>
      </c>
      <c r="AD8" s="17">
        <v>5.4</v>
      </c>
      <c r="AE8" s="17">
        <v>5</v>
      </c>
      <c r="AF8" s="17">
        <v>5</v>
      </c>
      <c r="AG8" s="5">
        <f t="shared" si="1"/>
        <v>38.4</v>
      </c>
      <c r="AH8" s="15"/>
      <c r="AI8" s="15"/>
      <c r="AJ8" s="15"/>
      <c r="AK8" s="9"/>
      <c r="AL8" s="9"/>
      <c r="AM8" s="9"/>
      <c r="AN8" s="9"/>
      <c r="AO8" s="9"/>
      <c r="AP8" s="9"/>
      <c r="AQ8" s="22"/>
      <c r="AR8" s="17"/>
      <c r="AS8" s="17"/>
      <c r="AT8" s="17"/>
      <c r="AU8" s="17"/>
      <c r="AV8" s="17"/>
      <c r="AW8" s="17"/>
      <c r="AX8" s="17"/>
      <c r="AY8" s="17"/>
      <c r="AZ8" s="5">
        <f t="shared" si="2"/>
        <v>0</v>
      </c>
      <c r="BA8" s="15"/>
      <c r="BB8" s="15"/>
      <c r="BC8" s="15"/>
      <c r="BD8" s="9"/>
      <c r="BE8" s="9"/>
      <c r="BF8" s="9"/>
      <c r="BG8" s="9"/>
      <c r="BH8" s="9"/>
      <c r="BI8" s="9"/>
      <c r="BJ8" s="19"/>
      <c r="BK8" s="9"/>
      <c r="BL8" s="9"/>
      <c r="BM8" s="9"/>
      <c r="BN8" s="9"/>
      <c r="BO8" s="9"/>
    </row>
    <row r="9" spans="1:67" x14ac:dyDescent="0.25">
      <c r="A9" s="48">
        <v>3</v>
      </c>
      <c r="B9" s="48" t="s">
        <v>154</v>
      </c>
      <c r="C9" s="50"/>
      <c r="D9" s="50"/>
      <c r="E9" s="48" t="s">
        <v>118</v>
      </c>
      <c r="F9" s="17">
        <v>4.7</v>
      </c>
      <c r="G9" s="17">
        <v>5.3</v>
      </c>
      <c r="H9" s="17">
        <v>5.3</v>
      </c>
      <c r="I9" s="17">
        <v>5</v>
      </c>
      <c r="J9" s="17">
        <v>5.3</v>
      </c>
      <c r="K9" s="17">
        <v>5.3</v>
      </c>
      <c r="L9" s="17">
        <v>4</v>
      </c>
      <c r="M9" s="17">
        <v>5</v>
      </c>
      <c r="N9" s="5">
        <f t="shared" si="0"/>
        <v>39.900000000000006</v>
      </c>
      <c r="O9" s="15"/>
      <c r="P9" s="15"/>
      <c r="Q9" s="15"/>
      <c r="R9" s="9"/>
      <c r="S9" s="9"/>
      <c r="T9" s="9"/>
      <c r="U9" s="9"/>
      <c r="V9" s="9"/>
      <c r="W9" s="9"/>
      <c r="X9" s="19"/>
      <c r="Y9" s="17">
        <v>3</v>
      </c>
      <c r="Z9" s="17">
        <v>5.5</v>
      </c>
      <c r="AA9" s="17">
        <v>4.5</v>
      </c>
      <c r="AB9" s="17">
        <v>4</v>
      </c>
      <c r="AC9" s="17">
        <v>5.5</v>
      </c>
      <c r="AD9" s="17">
        <v>5.7</v>
      </c>
      <c r="AE9" s="17">
        <v>5</v>
      </c>
      <c r="AF9" s="17">
        <v>6</v>
      </c>
      <c r="AG9" s="5">
        <f t="shared" si="1"/>
        <v>39.200000000000003</v>
      </c>
      <c r="AH9" s="15"/>
      <c r="AI9" s="15"/>
      <c r="AJ9" s="15"/>
      <c r="AK9" s="9"/>
      <c r="AL9" s="9"/>
      <c r="AM9" s="9"/>
      <c r="AN9" s="9"/>
      <c r="AO9" s="9"/>
      <c r="AP9" s="9"/>
      <c r="AQ9" s="22"/>
      <c r="AR9" s="17"/>
      <c r="AS9" s="17"/>
      <c r="AT9" s="17"/>
      <c r="AU9" s="17"/>
      <c r="AV9" s="17"/>
      <c r="AW9" s="17"/>
      <c r="AX9" s="17"/>
      <c r="AY9" s="17"/>
      <c r="AZ9" s="5">
        <f t="shared" si="2"/>
        <v>0</v>
      </c>
      <c r="BA9" s="15"/>
      <c r="BB9" s="15"/>
      <c r="BC9" s="15"/>
      <c r="BD9" s="9"/>
      <c r="BE9" s="9"/>
      <c r="BF9" s="9"/>
      <c r="BG9" s="9"/>
      <c r="BH9" s="9"/>
      <c r="BI9" s="9"/>
      <c r="BJ9" s="19"/>
      <c r="BK9" s="9"/>
      <c r="BL9" s="9"/>
      <c r="BM9" s="9"/>
      <c r="BN9" s="9"/>
      <c r="BO9" s="9"/>
    </row>
    <row r="10" spans="1:67" x14ac:dyDescent="0.25">
      <c r="A10" s="48">
        <v>4</v>
      </c>
      <c r="B10" s="48" t="s">
        <v>157</v>
      </c>
      <c r="C10" s="50"/>
      <c r="D10" s="50"/>
      <c r="E10" s="48" t="s">
        <v>220</v>
      </c>
      <c r="F10" s="17">
        <v>4.9000000000000004</v>
      </c>
      <c r="G10" s="17">
        <v>5.5</v>
      </c>
      <c r="H10" s="17">
        <v>5.8</v>
      </c>
      <c r="I10" s="17">
        <v>5.3</v>
      </c>
      <c r="J10" s="17">
        <v>5.2</v>
      </c>
      <c r="K10" s="17">
        <v>5.2</v>
      </c>
      <c r="L10" s="17">
        <v>6</v>
      </c>
      <c r="M10" s="17">
        <v>5.3</v>
      </c>
      <c r="N10" s="5">
        <f t="shared" si="0"/>
        <v>43.199999999999996</v>
      </c>
      <c r="O10" s="15"/>
      <c r="P10" s="15"/>
      <c r="Q10" s="15"/>
      <c r="R10" s="9"/>
      <c r="S10" s="9"/>
      <c r="T10" s="9"/>
      <c r="U10" s="9"/>
      <c r="V10" s="9"/>
      <c r="W10" s="9"/>
      <c r="X10" s="19"/>
      <c r="Y10" s="17">
        <v>2</v>
      </c>
      <c r="Z10" s="17">
        <v>5.5</v>
      </c>
      <c r="AA10" s="17">
        <v>6</v>
      </c>
      <c r="AB10" s="17">
        <v>5.5</v>
      </c>
      <c r="AC10" s="17">
        <v>6</v>
      </c>
      <c r="AD10" s="17">
        <v>5</v>
      </c>
      <c r="AE10" s="17">
        <v>5</v>
      </c>
      <c r="AF10" s="17">
        <v>4.5</v>
      </c>
      <c r="AG10" s="5">
        <f t="shared" si="1"/>
        <v>39.5</v>
      </c>
      <c r="AH10" s="15"/>
      <c r="AI10" s="15"/>
      <c r="AJ10" s="15"/>
      <c r="AK10" s="9"/>
      <c r="AL10" s="9"/>
      <c r="AM10" s="9"/>
      <c r="AN10" s="9"/>
      <c r="AO10" s="9"/>
      <c r="AP10" s="9"/>
      <c r="AQ10" s="22"/>
      <c r="AR10" s="17"/>
      <c r="AS10" s="17"/>
      <c r="AT10" s="17"/>
      <c r="AU10" s="17"/>
      <c r="AV10" s="17"/>
      <c r="AW10" s="17"/>
      <c r="AX10" s="17"/>
      <c r="AY10" s="17"/>
      <c r="AZ10" s="5">
        <f t="shared" si="2"/>
        <v>0</v>
      </c>
      <c r="BA10" s="15"/>
      <c r="BB10" s="15"/>
      <c r="BC10" s="15"/>
      <c r="BD10" s="9"/>
      <c r="BE10" s="9"/>
      <c r="BF10" s="9"/>
      <c r="BG10" s="9"/>
      <c r="BH10" s="9"/>
      <c r="BI10" s="9"/>
      <c r="BJ10" s="19"/>
      <c r="BK10" s="9"/>
      <c r="BL10" s="9"/>
      <c r="BM10" s="9"/>
      <c r="BN10" s="9"/>
      <c r="BO10" s="9"/>
    </row>
    <row r="11" spans="1:67" x14ac:dyDescent="0.25">
      <c r="A11" s="48">
        <v>5</v>
      </c>
      <c r="B11" s="48" t="s">
        <v>159</v>
      </c>
      <c r="C11" s="50"/>
      <c r="D11" s="50"/>
      <c r="E11" s="48" t="s">
        <v>118</v>
      </c>
      <c r="F11" s="17">
        <v>4.2</v>
      </c>
      <c r="G11" s="17">
        <v>6</v>
      </c>
      <c r="H11" s="17">
        <v>5.2</v>
      </c>
      <c r="I11" s="17">
        <v>5</v>
      </c>
      <c r="J11" s="17">
        <v>3</v>
      </c>
      <c r="K11" s="17">
        <v>5</v>
      </c>
      <c r="L11" s="17">
        <v>4</v>
      </c>
      <c r="M11" s="17">
        <v>4.5</v>
      </c>
      <c r="N11" s="5">
        <f t="shared" si="0"/>
        <v>36.9</v>
      </c>
      <c r="O11" s="15"/>
      <c r="P11" s="15"/>
      <c r="Q11" s="15"/>
      <c r="R11" s="9"/>
      <c r="S11" s="9"/>
      <c r="T11" s="9"/>
      <c r="U11" s="9"/>
      <c r="V11" s="9"/>
      <c r="W11" s="9"/>
      <c r="X11" s="19"/>
      <c r="Y11" s="17">
        <v>3</v>
      </c>
      <c r="Z11" s="17">
        <v>4.5</v>
      </c>
      <c r="AA11" s="17">
        <v>5</v>
      </c>
      <c r="AB11" s="17">
        <v>6</v>
      </c>
      <c r="AC11" s="17">
        <v>4</v>
      </c>
      <c r="AD11" s="17">
        <v>4.5</v>
      </c>
      <c r="AE11" s="17">
        <v>5</v>
      </c>
      <c r="AF11" s="17">
        <v>5</v>
      </c>
      <c r="AG11" s="5">
        <f t="shared" si="1"/>
        <v>37</v>
      </c>
      <c r="AH11" s="15"/>
      <c r="AI11" s="15"/>
      <c r="AJ11" s="15"/>
      <c r="AK11" s="9"/>
      <c r="AL11" s="9"/>
      <c r="AM11" s="9"/>
      <c r="AN11" s="9"/>
      <c r="AO11" s="9"/>
      <c r="AP11" s="9"/>
      <c r="AQ11" s="22"/>
      <c r="AR11" s="17"/>
      <c r="AS11" s="17"/>
      <c r="AT11" s="17"/>
      <c r="AU11" s="17"/>
      <c r="AV11" s="17"/>
      <c r="AW11" s="17"/>
      <c r="AX11" s="17"/>
      <c r="AY11" s="17"/>
      <c r="AZ11" s="5">
        <f t="shared" si="2"/>
        <v>0</v>
      </c>
      <c r="BA11" s="15"/>
      <c r="BB11" s="15"/>
      <c r="BC11" s="15"/>
      <c r="BD11" s="9"/>
      <c r="BE11" s="9"/>
      <c r="BF11" s="9"/>
      <c r="BG11" s="9"/>
      <c r="BH11" s="9"/>
      <c r="BI11" s="9"/>
      <c r="BJ11" s="19"/>
      <c r="BK11" s="9"/>
      <c r="BL11" s="9"/>
      <c r="BM11" s="9"/>
      <c r="BN11" s="9"/>
      <c r="BO11" s="9"/>
    </row>
    <row r="12" spans="1:67" x14ac:dyDescent="0.25">
      <c r="A12" s="48">
        <v>6</v>
      </c>
      <c r="B12" s="48" t="s">
        <v>161</v>
      </c>
      <c r="C12" s="50"/>
      <c r="D12" s="50"/>
      <c r="E12" s="48" t="s">
        <v>118</v>
      </c>
      <c r="F12" s="17">
        <v>4.7</v>
      </c>
      <c r="G12" s="17">
        <v>5.3</v>
      </c>
      <c r="H12" s="17">
        <v>5</v>
      </c>
      <c r="I12" s="17">
        <v>5</v>
      </c>
      <c r="J12" s="17">
        <v>5</v>
      </c>
      <c r="K12" s="17">
        <v>5</v>
      </c>
      <c r="L12" s="17">
        <v>5</v>
      </c>
      <c r="M12" s="17">
        <v>5</v>
      </c>
      <c r="N12" s="5">
        <f t="shared" si="0"/>
        <v>40</v>
      </c>
      <c r="O12" s="15"/>
      <c r="P12" s="15"/>
      <c r="Q12" s="15"/>
      <c r="R12" s="9"/>
      <c r="S12" s="9"/>
      <c r="T12" s="9"/>
      <c r="U12" s="9"/>
      <c r="V12" s="9"/>
      <c r="W12" s="9"/>
      <c r="X12" s="19"/>
      <c r="Y12" s="17">
        <v>3.5</v>
      </c>
      <c r="Z12" s="17">
        <v>5</v>
      </c>
      <c r="AA12" s="17">
        <v>4</v>
      </c>
      <c r="AB12" s="17">
        <v>4</v>
      </c>
      <c r="AC12" s="17">
        <v>5.5</v>
      </c>
      <c r="AD12" s="17">
        <v>5</v>
      </c>
      <c r="AE12" s="17">
        <v>4</v>
      </c>
      <c r="AF12" s="17">
        <v>4</v>
      </c>
      <c r="AG12" s="5">
        <f t="shared" si="1"/>
        <v>35</v>
      </c>
      <c r="AH12" s="15"/>
      <c r="AI12" s="15"/>
      <c r="AJ12" s="15"/>
      <c r="AK12" s="9"/>
      <c r="AL12" s="9"/>
      <c r="AM12" s="9"/>
      <c r="AN12" s="9"/>
      <c r="AO12" s="9"/>
      <c r="AP12" s="9"/>
      <c r="AQ12" s="22"/>
      <c r="AR12" s="17"/>
      <c r="AS12" s="17"/>
      <c r="AT12" s="17"/>
      <c r="AU12" s="17"/>
      <c r="AV12" s="17"/>
      <c r="AW12" s="17"/>
      <c r="AX12" s="17"/>
      <c r="AY12" s="17"/>
      <c r="AZ12" s="5">
        <f t="shared" si="2"/>
        <v>0</v>
      </c>
      <c r="BA12" s="15"/>
      <c r="BB12" s="15"/>
      <c r="BC12" s="15"/>
      <c r="BD12" s="9"/>
      <c r="BE12" s="9"/>
      <c r="BF12" s="9"/>
      <c r="BG12" s="9"/>
      <c r="BH12" s="9"/>
      <c r="BI12" s="9"/>
      <c r="BJ12" s="19"/>
      <c r="BK12" s="9"/>
      <c r="BL12" s="9"/>
      <c r="BM12" s="9"/>
      <c r="BN12" s="9"/>
      <c r="BO12" s="9"/>
    </row>
    <row r="13" spans="1:67" x14ac:dyDescent="0.25">
      <c r="A13" s="56" t="s">
        <v>24</v>
      </c>
      <c r="B13" s="48"/>
      <c r="C13" s="51" t="s">
        <v>221</v>
      </c>
      <c r="D13" s="48" t="s">
        <v>222</v>
      </c>
      <c r="E13" s="48"/>
      <c r="F13" s="9"/>
      <c r="G13" s="9"/>
      <c r="H13" s="9"/>
      <c r="I13" s="9"/>
      <c r="J13" s="9"/>
      <c r="K13" s="9"/>
      <c r="L13" s="9" t="s">
        <v>26</v>
      </c>
      <c r="M13" s="9"/>
      <c r="N13" s="6">
        <f>SUM(N7:N12)</f>
        <v>230.4</v>
      </c>
      <c r="O13" s="6">
        <f>(N13/6)/8</f>
        <v>4.8</v>
      </c>
      <c r="P13" s="17">
        <v>6.3</v>
      </c>
      <c r="Q13" s="6">
        <f>(O13*0.75)+(P13*0.25)</f>
        <v>5.1749999999999998</v>
      </c>
      <c r="R13" s="9"/>
      <c r="S13" s="17">
        <v>6</v>
      </c>
      <c r="T13" s="17">
        <v>5</v>
      </c>
      <c r="U13" s="17">
        <v>6</v>
      </c>
      <c r="V13" s="6">
        <f>(S13*0.5)+(T13*0.25)+(U13*0.25)</f>
        <v>5.75</v>
      </c>
      <c r="W13" s="6">
        <f>(Q13+V13)/2</f>
        <v>5.4625000000000004</v>
      </c>
      <c r="X13" s="19"/>
      <c r="Y13" s="9"/>
      <c r="Z13" s="9"/>
      <c r="AA13" s="9"/>
      <c r="AB13" s="9"/>
      <c r="AC13" s="9"/>
      <c r="AD13" s="9"/>
      <c r="AE13" s="9" t="s">
        <v>26</v>
      </c>
      <c r="AF13" s="9"/>
      <c r="AG13" s="6">
        <f>SUM(AG7:AG12)</f>
        <v>218.7</v>
      </c>
      <c r="AH13" s="6">
        <f>(AG13/6)/8</f>
        <v>4.5562499999999995</v>
      </c>
      <c r="AI13" s="17">
        <v>6.5</v>
      </c>
      <c r="AJ13" s="6">
        <f>(AH13*0.75)+(AI13*0.25)</f>
        <v>5.0421874999999998</v>
      </c>
      <c r="AK13" s="9"/>
      <c r="AL13" s="17">
        <v>6.1</v>
      </c>
      <c r="AM13" s="17">
        <v>5</v>
      </c>
      <c r="AN13" s="17">
        <v>6</v>
      </c>
      <c r="AO13" s="6">
        <f>(AL13*0.5)+(AM13*0.25)+(AN13*0.25)</f>
        <v>5.8</v>
      </c>
      <c r="AP13" s="6">
        <f>(AJ13+AO13)/2</f>
        <v>5.4210937499999998</v>
      </c>
      <c r="AQ13" s="22"/>
      <c r="AR13" s="9"/>
      <c r="AS13" s="9"/>
      <c r="AT13" s="9"/>
      <c r="AU13" s="9"/>
      <c r="AV13" s="9"/>
      <c r="AW13" s="9"/>
      <c r="AX13" s="9" t="s">
        <v>26</v>
      </c>
      <c r="AY13" s="9"/>
      <c r="AZ13" s="6">
        <f>SUM(AZ7:AZ12)</f>
        <v>0</v>
      </c>
      <c r="BA13" s="6">
        <f>(AZ13/6)/8</f>
        <v>0</v>
      </c>
      <c r="BB13" s="17"/>
      <c r="BC13" s="6">
        <f>(BA13*0.75)+(BB13*0.25)</f>
        <v>0</v>
      </c>
      <c r="BD13" s="9"/>
      <c r="BE13" s="17"/>
      <c r="BF13" s="17"/>
      <c r="BG13" s="17"/>
      <c r="BH13" s="6">
        <f>(BE13*0.5)+(BF13*0.25)+(BG13*0.25)</f>
        <v>0</v>
      </c>
      <c r="BI13" s="6">
        <f>(BC13+BH13)/2</f>
        <v>0</v>
      </c>
      <c r="BJ13" s="24"/>
      <c r="BK13" s="6">
        <f>W13</f>
        <v>5.4625000000000004</v>
      </c>
      <c r="BL13" s="6">
        <f>AP13</f>
        <v>5.4210937499999998</v>
      </c>
      <c r="BM13" s="6"/>
      <c r="BN13" s="6">
        <f>AVERAGE(BK13:BM13)</f>
        <v>5.4417968749999996</v>
      </c>
      <c r="BO13">
        <v>1</v>
      </c>
    </row>
    <row r="14" spans="1:67" x14ac:dyDescent="0.25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7" spans="2:2" x14ac:dyDescent="0.25">
      <c r="B17" s="18"/>
    </row>
    <row r="19" spans="2:2" x14ac:dyDescent="0.25">
      <c r="B19" s="16"/>
    </row>
    <row r="21" spans="2:2" x14ac:dyDescent="0.25">
      <c r="B21" s="29" t="s">
        <v>63</v>
      </c>
    </row>
  </sheetData>
  <mergeCells count="10">
    <mergeCell ref="S3:V3"/>
    <mergeCell ref="F3:Q3"/>
    <mergeCell ref="H1:M1"/>
    <mergeCell ref="BK3:BN3"/>
    <mergeCell ref="Y3:AJ3"/>
    <mergeCell ref="AL3:AO3"/>
    <mergeCell ref="AR3:BC3"/>
    <mergeCell ref="BE3:BH3"/>
    <mergeCell ref="AA1:AF1"/>
    <mergeCell ref="AU1:AY1"/>
  </mergeCells>
  <phoneticPr fontId="2" type="noConversion"/>
  <pageMargins left="0.75" right="0.75" top="1" bottom="1" header="0.5" footer="0.5"/>
  <pageSetup paperSize="9" scale="93" orientation="landscape" horizontalDpi="300" verticalDpi="300" r:id="rId1"/>
  <headerFooter alignWithMargins="0">
    <oddFooter>&amp;L&amp;A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1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3.2" x14ac:dyDescent="0.25"/>
  <cols>
    <col min="1" max="1" width="5.5546875" customWidth="1"/>
    <col min="2" max="2" width="21.33203125" customWidth="1"/>
    <col min="3" max="3" width="13.109375" customWidth="1"/>
    <col min="4" max="4" width="14" customWidth="1"/>
    <col min="5" max="5" width="26.5546875" customWidth="1"/>
    <col min="6" max="13" width="5.6640625" customWidth="1"/>
    <col min="14" max="14" width="7.5546875" customWidth="1"/>
    <col min="15" max="15" width="6.5546875" customWidth="1"/>
    <col min="16" max="16" width="5.6640625" customWidth="1"/>
    <col min="17" max="17" width="3.109375" customWidth="1"/>
    <col min="18" max="21" width="5.6640625" customWidth="1"/>
    <col min="22" max="22" width="6.6640625" customWidth="1"/>
    <col min="23" max="23" width="3.109375" customWidth="1"/>
    <col min="24" max="31" width="5.6640625" customWidth="1"/>
    <col min="32" max="32" width="7.5546875" customWidth="1"/>
    <col min="33" max="33" width="6.5546875" customWidth="1"/>
    <col min="34" max="34" width="5.6640625" customWidth="1"/>
    <col min="35" max="35" width="3.109375" customWidth="1"/>
    <col min="36" max="39" width="5.6640625" customWidth="1"/>
    <col min="40" max="40" width="6.6640625" customWidth="1"/>
    <col min="41" max="41" width="3.109375" customWidth="1"/>
    <col min="42" max="49" width="5.6640625" customWidth="1"/>
    <col min="50" max="50" width="7.5546875" customWidth="1"/>
    <col min="51" max="51" width="6.5546875" customWidth="1"/>
    <col min="52" max="52" width="5.6640625" customWidth="1"/>
    <col min="53" max="53" width="3.109375" customWidth="1"/>
    <col min="54" max="56" width="5.6640625" customWidth="1"/>
    <col min="57" max="58" width="6.6640625" customWidth="1"/>
    <col min="59" max="59" width="3.109375" customWidth="1"/>
    <col min="60" max="63" width="8.6640625" customWidth="1"/>
    <col min="64" max="64" width="11.44140625" customWidth="1"/>
  </cols>
  <sheetData>
    <row r="1" spans="1:64" x14ac:dyDescent="0.25">
      <c r="A1" t="s">
        <v>162</v>
      </c>
      <c r="D1" t="s">
        <v>14</v>
      </c>
      <c r="E1" t="s">
        <v>239</v>
      </c>
      <c r="F1" t="s">
        <v>14</v>
      </c>
      <c r="H1" s="70" t="str">
        <f>E1</f>
        <v>RB</v>
      </c>
      <c r="I1" s="70"/>
      <c r="J1" s="70"/>
      <c r="K1" s="70"/>
      <c r="L1" s="70"/>
      <c r="M1" s="70"/>
      <c r="Q1" s="9"/>
      <c r="W1" s="19"/>
      <c r="X1" t="s">
        <v>15</v>
      </c>
      <c r="Z1" s="70" t="str">
        <f>E2</f>
        <v>JS</v>
      </c>
      <c r="AA1" s="70"/>
      <c r="AB1" s="70"/>
      <c r="AC1" s="70"/>
      <c r="AD1" s="70"/>
      <c r="AE1" s="70"/>
      <c r="AI1" s="9"/>
      <c r="AO1" s="22"/>
      <c r="AP1" t="s">
        <v>16</v>
      </c>
      <c r="AR1">
        <f>E3</f>
        <v>0</v>
      </c>
      <c r="AS1" s="70"/>
      <c r="AT1" s="70"/>
      <c r="AU1" s="70"/>
      <c r="AV1" s="70"/>
      <c r="AW1" s="70"/>
      <c r="BA1" s="9"/>
      <c r="BG1" s="19"/>
      <c r="BH1" s="7"/>
      <c r="BI1" s="7"/>
      <c r="BJ1" s="7"/>
      <c r="BL1" s="7">
        <f ca="1">NOW()</f>
        <v>42176.702667245372</v>
      </c>
    </row>
    <row r="2" spans="1:64" x14ac:dyDescent="0.25">
      <c r="A2" s="1" t="s">
        <v>163</v>
      </c>
      <c r="D2" t="s">
        <v>15</v>
      </c>
      <c r="E2" t="s">
        <v>255</v>
      </c>
      <c r="Q2" s="9"/>
      <c r="W2" s="19"/>
      <c r="AI2" s="9"/>
      <c r="AO2" s="22"/>
      <c r="BA2" s="9"/>
      <c r="BG2" s="19"/>
      <c r="BH2" s="8"/>
      <c r="BI2" s="8"/>
      <c r="BJ2" s="8"/>
      <c r="BL2" s="8">
        <f ca="1">NOW()</f>
        <v>42176.702667245372</v>
      </c>
    </row>
    <row r="3" spans="1:64" x14ac:dyDescent="0.25">
      <c r="A3" t="s">
        <v>190</v>
      </c>
      <c r="C3" t="s">
        <v>191</v>
      </c>
      <c r="D3" t="s">
        <v>16</v>
      </c>
      <c r="F3" s="71" t="s">
        <v>9</v>
      </c>
      <c r="G3" s="71"/>
      <c r="H3" s="71"/>
      <c r="I3" s="71"/>
      <c r="J3" s="71"/>
      <c r="K3" s="71"/>
      <c r="L3" s="71"/>
      <c r="M3" s="71"/>
      <c r="N3" s="71"/>
      <c r="O3" s="71"/>
      <c r="P3" s="71"/>
      <c r="Q3" s="9"/>
      <c r="R3" s="71" t="s">
        <v>11</v>
      </c>
      <c r="S3" s="71"/>
      <c r="T3" s="71"/>
      <c r="U3" s="71"/>
      <c r="W3" s="19"/>
      <c r="X3" s="71" t="s">
        <v>9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9"/>
      <c r="AJ3" s="71" t="s">
        <v>11</v>
      </c>
      <c r="AK3" s="71"/>
      <c r="AL3" s="71"/>
      <c r="AM3" s="71"/>
      <c r="AO3" s="22"/>
      <c r="AP3" s="71" t="s">
        <v>9</v>
      </c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9"/>
      <c r="BB3" s="71" t="s">
        <v>11</v>
      </c>
      <c r="BC3" s="71"/>
      <c r="BD3" s="71"/>
      <c r="BE3" s="71"/>
      <c r="BG3" s="19"/>
      <c r="BH3" s="71" t="s">
        <v>30</v>
      </c>
      <c r="BI3" s="70"/>
      <c r="BJ3" s="70"/>
      <c r="BK3" s="70"/>
    </row>
    <row r="4" spans="1:64" x14ac:dyDescent="0.25">
      <c r="O4" s="2" t="s">
        <v>27</v>
      </c>
      <c r="Q4" s="21"/>
      <c r="V4" s="2" t="s">
        <v>29</v>
      </c>
      <c r="W4" s="19"/>
      <c r="AG4" s="2" t="s">
        <v>27</v>
      </c>
      <c r="AI4" s="21"/>
      <c r="AN4" s="2" t="s">
        <v>29</v>
      </c>
      <c r="AO4" s="20"/>
      <c r="AY4" s="2" t="s">
        <v>27</v>
      </c>
      <c r="BA4" s="21"/>
      <c r="BF4" s="2" t="s">
        <v>29</v>
      </c>
      <c r="BG4" s="20"/>
      <c r="BH4" s="2"/>
      <c r="BI4" s="2"/>
      <c r="BJ4" s="2"/>
      <c r="BK4" s="2"/>
    </row>
    <row r="5" spans="1:64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47" t="s">
        <v>65</v>
      </c>
      <c r="F5" s="2" t="s">
        <v>7</v>
      </c>
      <c r="G5" s="2" t="s">
        <v>34</v>
      </c>
      <c r="H5" s="2" t="s">
        <v>39</v>
      </c>
      <c r="I5" s="2" t="s">
        <v>47</v>
      </c>
      <c r="J5" s="2" t="s">
        <v>40</v>
      </c>
      <c r="K5" s="2" t="s">
        <v>41</v>
      </c>
      <c r="L5" s="2" t="s">
        <v>23</v>
      </c>
      <c r="M5" s="2" t="s">
        <v>42</v>
      </c>
      <c r="N5" s="2" t="s">
        <v>25</v>
      </c>
      <c r="O5" s="2" t="s">
        <v>32</v>
      </c>
      <c r="P5" s="2" t="s">
        <v>8</v>
      </c>
      <c r="Q5" s="21"/>
      <c r="R5" s="30" t="s">
        <v>10</v>
      </c>
      <c r="S5" s="30" t="s">
        <v>43</v>
      </c>
      <c r="T5" s="25" t="s">
        <v>58</v>
      </c>
      <c r="U5" s="25" t="s">
        <v>25</v>
      </c>
      <c r="V5" s="2" t="s">
        <v>13</v>
      </c>
      <c r="W5" s="20"/>
      <c r="X5" s="2" t="s">
        <v>7</v>
      </c>
      <c r="Y5" s="2" t="s">
        <v>34</v>
      </c>
      <c r="Z5" s="2" t="s">
        <v>39</v>
      </c>
      <c r="AA5" s="2" t="s">
        <v>47</v>
      </c>
      <c r="AB5" s="2" t="s">
        <v>40</v>
      </c>
      <c r="AC5" s="2" t="s">
        <v>41</v>
      </c>
      <c r="AD5" s="2" t="s">
        <v>23</v>
      </c>
      <c r="AE5" s="2" t="s">
        <v>42</v>
      </c>
      <c r="AF5" s="2" t="s">
        <v>25</v>
      </c>
      <c r="AG5" s="2" t="s">
        <v>32</v>
      </c>
      <c r="AH5" s="2" t="s">
        <v>8</v>
      </c>
      <c r="AI5" s="21"/>
      <c r="AJ5" s="30" t="s">
        <v>10</v>
      </c>
      <c r="AK5" s="30" t="s">
        <v>43</v>
      </c>
      <c r="AL5" s="25" t="s">
        <v>58</v>
      </c>
      <c r="AM5" s="25" t="s">
        <v>25</v>
      </c>
      <c r="AN5" s="2" t="s">
        <v>13</v>
      </c>
      <c r="AO5" s="20"/>
      <c r="AP5" s="2" t="s">
        <v>7</v>
      </c>
      <c r="AQ5" s="2" t="s">
        <v>34</v>
      </c>
      <c r="AR5" s="2" t="s">
        <v>39</v>
      </c>
      <c r="AS5" s="2" t="s">
        <v>47</v>
      </c>
      <c r="AT5" s="2" t="s">
        <v>40</v>
      </c>
      <c r="AU5" s="2" t="s">
        <v>41</v>
      </c>
      <c r="AV5" s="2" t="s">
        <v>23</v>
      </c>
      <c r="AW5" s="2" t="s">
        <v>42</v>
      </c>
      <c r="AX5" s="2" t="s">
        <v>25</v>
      </c>
      <c r="AY5" s="2" t="s">
        <v>32</v>
      </c>
      <c r="AZ5" s="2" t="s">
        <v>8</v>
      </c>
      <c r="BA5" s="21"/>
      <c r="BB5" s="30" t="s">
        <v>10</v>
      </c>
      <c r="BC5" s="30" t="s">
        <v>43</v>
      </c>
      <c r="BD5" s="25" t="s">
        <v>58</v>
      </c>
      <c r="BE5" s="25" t="s">
        <v>25</v>
      </c>
      <c r="BF5" s="2" t="s">
        <v>13</v>
      </c>
      <c r="BG5" s="20"/>
      <c r="BH5" s="2" t="s">
        <v>18</v>
      </c>
      <c r="BI5" s="2" t="s">
        <v>19</v>
      </c>
      <c r="BJ5" s="2" t="s">
        <v>20</v>
      </c>
      <c r="BK5" s="2" t="s">
        <v>31</v>
      </c>
      <c r="BL5" s="2" t="s">
        <v>22</v>
      </c>
    </row>
    <row r="6" spans="1:64" x14ac:dyDescent="0.25">
      <c r="Q6" s="9"/>
      <c r="W6" s="19"/>
      <c r="AI6" s="9"/>
      <c r="AO6" s="22"/>
      <c r="BA6" s="9"/>
      <c r="BG6" s="19"/>
    </row>
    <row r="7" spans="1:64" x14ac:dyDescent="0.25">
      <c r="A7">
        <v>1</v>
      </c>
      <c r="B7" s="48" t="s">
        <v>133</v>
      </c>
      <c r="C7" s="69" t="s">
        <v>264</v>
      </c>
      <c r="D7" s="50"/>
      <c r="E7" s="48" t="s">
        <v>134</v>
      </c>
      <c r="F7" s="17">
        <v>6</v>
      </c>
      <c r="G7" s="17">
        <v>6.3</v>
      </c>
      <c r="H7" s="17">
        <v>6.3</v>
      </c>
      <c r="I7" s="17">
        <v>6.5</v>
      </c>
      <c r="J7" s="17">
        <v>6.5</v>
      </c>
      <c r="K7" s="17">
        <v>6.5</v>
      </c>
      <c r="L7" s="17">
        <v>7</v>
      </c>
      <c r="M7" s="17">
        <v>6.3</v>
      </c>
      <c r="N7" s="5">
        <f t="shared" ref="N7:N12" si="0">SUM(F7:M7)</f>
        <v>51.4</v>
      </c>
      <c r="O7" s="15"/>
      <c r="P7" s="15"/>
      <c r="Q7" s="9"/>
      <c r="R7" s="10"/>
      <c r="S7" s="10"/>
      <c r="T7" s="10"/>
      <c r="U7" s="11"/>
      <c r="V7" s="11"/>
      <c r="W7" s="19"/>
      <c r="X7" s="17">
        <v>6</v>
      </c>
      <c r="Y7" s="17">
        <v>6</v>
      </c>
      <c r="Z7" s="17">
        <v>6.5</v>
      </c>
      <c r="AA7" s="17">
        <v>6</v>
      </c>
      <c r="AB7" s="17">
        <v>7.5</v>
      </c>
      <c r="AC7" s="17">
        <v>7</v>
      </c>
      <c r="AD7" s="17">
        <v>7</v>
      </c>
      <c r="AE7" s="17">
        <v>8</v>
      </c>
      <c r="AF7" s="5">
        <f t="shared" ref="AF7:AF12" si="1">SUM(X7:AE7)</f>
        <v>54</v>
      </c>
      <c r="AG7" s="15"/>
      <c r="AH7" s="15"/>
      <c r="AI7" s="9"/>
      <c r="AJ7" s="10"/>
      <c r="AK7" s="10"/>
      <c r="AL7" s="10"/>
      <c r="AM7" s="11"/>
      <c r="AN7" s="11"/>
      <c r="AO7" s="23"/>
      <c r="AP7" s="17"/>
      <c r="AQ7" s="17"/>
      <c r="AR7" s="17"/>
      <c r="AS7" s="17"/>
      <c r="AT7" s="17"/>
      <c r="AU7" s="17"/>
      <c r="AV7" s="17"/>
      <c r="AW7" s="17"/>
      <c r="AX7" s="5">
        <f t="shared" ref="AX7:AX12" si="2">SUM(AP7:AW7)</f>
        <v>0</v>
      </c>
      <c r="AY7" s="15"/>
      <c r="AZ7" s="15"/>
      <c r="BA7" s="9"/>
      <c r="BB7" s="10"/>
      <c r="BC7" s="10"/>
      <c r="BD7" s="10"/>
      <c r="BE7" s="11"/>
      <c r="BF7" s="11"/>
      <c r="BG7" s="24"/>
      <c r="BH7" s="11"/>
      <c r="BI7" s="11"/>
      <c r="BJ7" s="11"/>
      <c r="BK7" s="11"/>
      <c r="BL7" s="9"/>
    </row>
    <row r="8" spans="1:64" x14ac:dyDescent="0.25">
      <c r="A8">
        <v>2</v>
      </c>
      <c r="B8" s="48" t="s">
        <v>128</v>
      </c>
      <c r="C8" s="50"/>
      <c r="D8" s="50"/>
      <c r="E8" s="48" t="s">
        <v>129</v>
      </c>
      <c r="F8" s="17">
        <v>6</v>
      </c>
      <c r="G8" s="17">
        <v>6.3</v>
      </c>
      <c r="H8" s="17">
        <v>6</v>
      </c>
      <c r="I8" s="17">
        <v>6.5</v>
      </c>
      <c r="J8" s="17">
        <v>5.7</v>
      </c>
      <c r="K8" s="17">
        <v>4.7</v>
      </c>
      <c r="L8" s="17">
        <v>4</v>
      </c>
      <c r="M8" s="17">
        <v>5.7</v>
      </c>
      <c r="N8" s="5">
        <f t="shared" si="0"/>
        <v>44.900000000000006</v>
      </c>
      <c r="O8" s="15"/>
      <c r="P8" s="15"/>
      <c r="Q8" s="9"/>
      <c r="R8" s="9"/>
      <c r="S8" s="9"/>
      <c r="T8" s="9"/>
      <c r="U8" s="9"/>
      <c r="V8" s="9"/>
      <c r="W8" s="19"/>
      <c r="X8" s="17">
        <v>6.5</v>
      </c>
      <c r="Y8" s="17">
        <v>5.5</v>
      </c>
      <c r="Z8" s="17">
        <v>5.5</v>
      </c>
      <c r="AA8" s="17">
        <v>6</v>
      </c>
      <c r="AB8" s="17">
        <v>6</v>
      </c>
      <c r="AC8" s="17">
        <v>5.5</v>
      </c>
      <c r="AD8" s="17">
        <v>5</v>
      </c>
      <c r="AE8" s="17">
        <v>5.5</v>
      </c>
      <c r="AF8" s="5">
        <f t="shared" si="1"/>
        <v>45.5</v>
      </c>
      <c r="AG8" s="15"/>
      <c r="AH8" s="15"/>
      <c r="AI8" s="9"/>
      <c r="AJ8" s="9"/>
      <c r="AK8" s="9"/>
      <c r="AL8" s="9"/>
      <c r="AM8" s="9"/>
      <c r="AN8" s="9"/>
      <c r="AO8" s="22"/>
      <c r="AP8" s="17"/>
      <c r="AQ8" s="17"/>
      <c r="AR8" s="17"/>
      <c r="AS8" s="17"/>
      <c r="AT8" s="17"/>
      <c r="AU8" s="17"/>
      <c r="AV8" s="17"/>
      <c r="AW8" s="17"/>
      <c r="AX8" s="5">
        <f t="shared" si="2"/>
        <v>0</v>
      </c>
      <c r="AY8" s="15"/>
      <c r="AZ8" s="15"/>
      <c r="BA8" s="9"/>
      <c r="BB8" s="9"/>
      <c r="BC8" s="9"/>
      <c r="BD8" s="9"/>
      <c r="BE8" s="9"/>
      <c r="BF8" s="9"/>
      <c r="BG8" s="19"/>
      <c r="BH8" s="9"/>
      <c r="BI8" s="9"/>
      <c r="BJ8" s="9"/>
      <c r="BK8" s="9"/>
      <c r="BL8" s="9"/>
    </row>
    <row r="9" spans="1:64" x14ac:dyDescent="0.25">
      <c r="A9">
        <v>3</v>
      </c>
      <c r="B9" s="48" t="s">
        <v>130</v>
      </c>
      <c r="C9" s="50"/>
      <c r="D9" s="50"/>
      <c r="E9" s="48" t="s">
        <v>129</v>
      </c>
      <c r="F9" s="17">
        <v>5.9</v>
      </c>
      <c r="G9" s="17">
        <v>6.5</v>
      </c>
      <c r="H9" s="17">
        <v>6.3</v>
      </c>
      <c r="I9" s="17">
        <v>6</v>
      </c>
      <c r="J9" s="17">
        <v>5</v>
      </c>
      <c r="K9" s="17">
        <v>6</v>
      </c>
      <c r="L9" s="17">
        <v>6.3</v>
      </c>
      <c r="M9" s="17">
        <v>6.2</v>
      </c>
      <c r="N9" s="5">
        <f t="shared" si="0"/>
        <v>48.2</v>
      </c>
      <c r="O9" s="15"/>
      <c r="P9" s="15"/>
      <c r="Q9" s="9"/>
      <c r="R9" s="9"/>
      <c r="S9" s="9"/>
      <c r="T9" s="9"/>
      <c r="U9" s="9"/>
      <c r="V9" s="9"/>
      <c r="W9" s="19"/>
      <c r="X9" s="17">
        <v>5.5</v>
      </c>
      <c r="Y9" s="17">
        <v>6.5</v>
      </c>
      <c r="Z9" s="17">
        <v>5.5</v>
      </c>
      <c r="AA9" s="17">
        <v>6</v>
      </c>
      <c r="AB9" s="17">
        <v>5.5</v>
      </c>
      <c r="AC9" s="17">
        <v>6</v>
      </c>
      <c r="AD9" s="17">
        <v>7</v>
      </c>
      <c r="AE9" s="17">
        <v>5.5</v>
      </c>
      <c r="AF9" s="5">
        <f t="shared" si="1"/>
        <v>47.5</v>
      </c>
      <c r="AG9" s="15"/>
      <c r="AH9" s="15"/>
      <c r="AI9" s="9"/>
      <c r="AJ9" s="9"/>
      <c r="AK9" s="9"/>
      <c r="AL9" s="9"/>
      <c r="AM9" s="9"/>
      <c r="AN9" s="9"/>
      <c r="AO9" s="22"/>
      <c r="AP9" s="17"/>
      <c r="AQ9" s="17"/>
      <c r="AR9" s="17"/>
      <c r="AS9" s="17"/>
      <c r="AT9" s="17"/>
      <c r="AU9" s="17"/>
      <c r="AV9" s="17"/>
      <c r="AW9" s="17"/>
      <c r="AX9" s="5">
        <f t="shared" si="2"/>
        <v>0</v>
      </c>
      <c r="AY9" s="15"/>
      <c r="AZ9" s="15"/>
      <c r="BA9" s="9"/>
      <c r="BB9" s="9"/>
      <c r="BC9" s="9"/>
      <c r="BD9" s="9"/>
      <c r="BE9" s="9"/>
      <c r="BF9" s="9"/>
      <c r="BG9" s="19"/>
      <c r="BH9" s="9"/>
      <c r="BI9" s="9"/>
      <c r="BJ9" s="9"/>
      <c r="BK9" s="9"/>
      <c r="BL9" s="9"/>
    </row>
    <row r="10" spans="1:64" x14ac:dyDescent="0.25">
      <c r="A10">
        <v>4</v>
      </c>
      <c r="B10" s="48" t="s">
        <v>135</v>
      </c>
      <c r="C10" s="50"/>
      <c r="D10" s="50"/>
      <c r="E10" s="48" t="s">
        <v>231</v>
      </c>
      <c r="F10" s="17">
        <v>6</v>
      </c>
      <c r="G10" s="17">
        <v>6.5</v>
      </c>
      <c r="H10" s="17">
        <v>5.7</v>
      </c>
      <c r="I10" s="17">
        <v>6.5</v>
      </c>
      <c r="J10" s="17">
        <v>6.3</v>
      </c>
      <c r="K10" s="17">
        <v>6.5</v>
      </c>
      <c r="L10" s="17">
        <v>6.2</v>
      </c>
      <c r="M10" s="17">
        <v>6</v>
      </c>
      <c r="N10" s="5">
        <f t="shared" si="0"/>
        <v>49.7</v>
      </c>
      <c r="O10" s="15"/>
      <c r="P10" s="15"/>
      <c r="Q10" s="9"/>
      <c r="R10" s="9"/>
      <c r="S10" s="9"/>
      <c r="T10" s="9"/>
      <c r="U10" s="9"/>
      <c r="V10" s="9"/>
      <c r="W10" s="19"/>
      <c r="X10" s="17">
        <v>5.5</v>
      </c>
      <c r="Y10" s="17">
        <v>6</v>
      </c>
      <c r="Z10" s="17">
        <v>5.5</v>
      </c>
      <c r="AA10" s="17">
        <v>6.5</v>
      </c>
      <c r="AB10" s="17">
        <v>6</v>
      </c>
      <c r="AC10" s="17">
        <v>6.5</v>
      </c>
      <c r="AD10" s="17">
        <v>7</v>
      </c>
      <c r="AE10" s="17">
        <v>5.5</v>
      </c>
      <c r="AF10" s="5">
        <f t="shared" si="1"/>
        <v>48.5</v>
      </c>
      <c r="AG10" s="15"/>
      <c r="AH10" s="15"/>
      <c r="AI10" s="9"/>
      <c r="AJ10" s="9"/>
      <c r="AK10" s="9"/>
      <c r="AL10" s="9"/>
      <c r="AM10" s="9"/>
      <c r="AN10" s="9"/>
      <c r="AO10" s="22"/>
      <c r="AP10" s="17"/>
      <c r="AQ10" s="17"/>
      <c r="AR10" s="17"/>
      <c r="AS10" s="17"/>
      <c r="AT10" s="17"/>
      <c r="AU10" s="17"/>
      <c r="AV10" s="17"/>
      <c r="AW10" s="17"/>
      <c r="AX10" s="5">
        <f t="shared" si="2"/>
        <v>0</v>
      </c>
      <c r="AY10" s="15"/>
      <c r="AZ10" s="15"/>
      <c r="BA10" s="9"/>
      <c r="BB10" s="9"/>
      <c r="BC10" s="9"/>
      <c r="BD10" s="9"/>
      <c r="BE10" s="9"/>
      <c r="BF10" s="9"/>
      <c r="BG10" s="19"/>
      <c r="BH10" s="9"/>
      <c r="BI10" s="9"/>
      <c r="BJ10" s="9"/>
      <c r="BK10" s="9"/>
      <c r="BL10" s="9"/>
    </row>
    <row r="11" spans="1:64" x14ac:dyDescent="0.25">
      <c r="A11">
        <v>5</v>
      </c>
      <c r="B11" s="48" t="s">
        <v>137</v>
      </c>
      <c r="C11" s="50"/>
      <c r="D11" s="50"/>
      <c r="E11" s="48" t="s">
        <v>243</v>
      </c>
      <c r="F11" s="17">
        <v>6</v>
      </c>
      <c r="G11" s="17">
        <v>5.7</v>
      </c>
      <c r="H11" s="17">
        <v>5.7</v>
      </c>
      <c r="I11" s="17">
        <v>6</v>
      </c>
      <c r="J11" s="17">
        <v>5</v>
      </c>
      <c r="K11" s="17">
        <v>6</v>
      </c>
      <c r="L11" s="17">
        <v>6.5</v>
      </c>
      <c r="M11" s="17">
        <v>6</v>
      </c>
      <c r="N11" s="5">
        <f t="shared" si="0"/>
        <v>46.9</v>
      </c>
      <c r="O11" s="15"/>
      <c r="P11" s="15"/>
      <c r="Q11" s="9"/>
      <c r="R11" s="9"/>
      <c r="S11" s="9"/>
      <c r="T11" s="9"/>
      <c r="U11" s="9"/>
      <c r="V11" s="9"/>
      <c r="W11" s="19"/>
      <c r="X11" s="17">
        <v>5.5</v>
      </c>
      <c r="Y11" s="17">
        <v>6.5</v>
      </c>
      <c r="Z11" s="17">
        <v>5</v>
      </c>
      <c r="AA11" s="17">
        <v>5.5</v>
      </c>
      <c r="AB11" s="17">
        <v>5.5</v>
      </c>
      <c r="AC11" s="17">
        <v>6</v>
      </c>
      <c r="AD11" s="17">
        <v>6.5</v>
      </c>
      <c r="AE11" s="17">
        <v>6</v>
      </c>
      <c r="AF11" s="5">
        <f t="shared" si="1"/>
        <v>46.5</v>
      </c>
      <c r="AG11" s="15"/>
      <c r="AH11" s="15"/>
      <c r="AI11" s="9"/>
      <c r="AJ11" s="9"/>
      <c r="AK11" s="9"/>
      <c r="AL11" s="9"/>
      <c r="AM11" s="9"/>
      <c r="AN11" s="9"/>
      <c r="AO11" s="22"/>
      <c r="AP11" s="17"/>
      <c r="AQ11" s="17"/>
      <c r="AR11" s="17"/>
      <c r="AS11" s="17"/>
      <c r="AT11" s="17"/>
      <c r="AU11" s="17"/>
      <c r="AV11" s="17"/>
      <c r="AW11" s="17"/>
      <c r="AX11" s="5">
        <f t="shared" si="2"/>
        <v>0</v>
      </c>
      <c r="AY11" s="15"/>
      <c r="AZ11" s="15"/>
      <c r="BA11" s="9"/>
      <c r="BB11" s="9"/>
      <c r="BC11" s="9"/>
      <c r="BD11" s="9"/>
      <c r="BE11" s="9"/>
      <c r="BF11" s="9"/>
      <c r="BG11" s="19"/>
      <c r="BH11" s="9"/>
      <c r="BI11" s="9"/>
      <c r="BJ11" s="9"/>
      <c r="BK11" s="9"/>
      <c r="BL11" s="9"/>
    </row>
    <row r="12" spans="1:64" x14ac:dyDescent="0.25">
      <c r="A12">
        <v>6</v>
      </c>
      <c r="B12" s="48" t="s">
        <v>230</v>
      </c>
      <c r="C12" s="50"/>
      <c r="D12" s="50"/>
      <c r="E12" s="48" t="s">
        <v>139</v>
      </c>
      <c r="F12" s="17">
        <v>6.3</v>
      </c>
      <c r="G12" s="17">
        <v>6.7</v>
      </c>
      <c r="H12" s="17">
        <v>6</v>
      </c>
      <c r="I12" s="17">
        <v>6.2</v>
      </c>
      <c r="J12" s="17">
        <v>6</v>
      </c>
      <c r="K12" s="17">
        <v>6.2</v>
      </c>
      <c r="L12" s="17">
        <v>7</v>
      </c>
      <c r="M12" s="17">
        <v>6</v>
      </c>
      <c r="N12" s="5">
        <f t="shared" si="0"/>
        <v>50.4</v>
      </c>
      <c r="O12" s="15"/>
      <c r="P12" s="15"/>
      <c r="Q12" s="9"/>
      <c r="R12" s="9"/>
      <c r="S12" s="9"/>
      <c r="T12" s="9"/>
      <c r="U12" s="9"/>
      <c r="V12" s="9"/>
      <c r="W12" s="19"/>
      <c r="X12" s="17">
        <v>7</v>
      </c>
      <c r="Y12" s="17">
        <v>6.5</v>
      </c>
      <c r="Z12" s="17">
        <v>6</v>
      </c>
      <c r="AA12" s="17">
        <v>6.5</v>
      </c>
      <c r="AB12" s="17">
        <v>7.5</v>
      </c>
      <c r="AC12" s="17">
        <v>6.5</v>
      </c>
      <c r="AD12" s="17">
        <v>7.5</v>
      </c>
      <c r="AE12" s="17">
        <v>7</v>
      </c>
      <c r="AF12" s="5">
        <f t="shared" si="1"/>
        <v>54.5</v>
      </c>
      <c r="AG12" s="15"/>
      <c r="AH12" s="15"/>
      <c r="AI12" s="9"/>
      <c r="AJ12" s="9"/>
      <c r="AK12" s="9"/>
      <c r="AL12" s="9"/>
      <c r="AM12" s="9"/>
      <c r="AN12" s="9"/>
      <c r="AO12" s="22"/>
      <c r="AP12" s="17"/>
      <c r="AQ12" s="17"/>
      <c r="AR12" s="17"/>
      <c r="AS12" s="17"/>
      <c r="AT12" s="17"/>
      <c r="AU12" s="17"/>
      <c r="AV12" s="17"/>
      <c r="AW12" s="17"/>
      <c r="AX12" s="5">
        <f t="shared" si="2"/>
        <v>0</v>
      </c>
      <c r="AY12" s="15"/>
      <c r="AZ12" s="15"/>
      <c r="BA12" s="9"/>
      <c r="BB12" s="9"/>
      <c r="BC12" s="9"/>
      <c r="BD12" s="9"/>
      <c r="BE12" s="9"/>
      <c r="BF12" s="9"/>
      <c r="BG12" s="19"/>
      <c r="BH12" s="9"/>
      <c r="BI12" s="9"/>
      <c r="BJ12" s="9"/>
      <c r="BK12" s="9"/>
      <c r="BL12" s="9"/>
    </row>
    <row r="13" spans="1:64" x14ac:dyDescent="0.25">
      <c r="A13" s="14" t="s">
        <v>24</v>
      </c>
      <c r="B13" s="48"/>
      <c r="C13" s="51" t="s">
        <v>201</v>
      </c>
      <c r="D13" s="48" t="s">
        <v>202</v>
      </c>
      <c r="E13" s="48"/>
      <c r="F13" s="9"/>
      <c r="G13" s="9"/>
      <c r="H13" s="9"/>
      <c r="I13" s="9"/>
      <c r="J13" s="9"/>
      <c r="K13" s="9"/>
      <c r="L13" s="9" t="s">
        <v>26</v>
      </c>
      <c r="M13" s="9"/>
      <c r="N13" s="6">
        <f>SUM(N7:N12)</f>
        <v>291.5</v>
      </c>
      <c r="O13" s="6">
        <f>(N13/6)/8</f>
        <v>6.072916666666667</v>
      </c>
      <c r="P13" s="6">
        <f>O13</f>
        <v>6.072916666666667</v>
      </c>
      <c r="Q13" s="9"/>
      <c r="R13" s="17">
        <v>4.5999999999999996</v>
      </c>
      <c r="S13" s="17">
        <v>5.2</v>
      </c>
      <c r="T13" s="17">
        <v>5.3</v>
      </c>
      <c r="U13" s="6">
        <f>(R13*0.5)+(S13*0.25)+(T13*0.25)</f>
        <v>4.9249999999999998</v>
      </c>
      <c r="V13" s="6">
        <f>(P13+U13)/2</f>
        <v>5.4989583333333334</v>
      </c>
      <c r="W13" s="19"/>
      <c r="X13" s="9"/>
      <c r="Y13" s="9"/>
      <c r="Z13" s="9"/>
      <c r="AA13" s="9"/>
      <c r="AB13" s="9"/>
      <c r="AC13" s="9"/>
      <c r="AD13" s="9" t="s">
        <v>26</v>
      </c>
      <c r="AE13" s="9"/>
      <c r="AF13" s="6">
        <f>SUM(AF7:AF12)</f>
        <v>296.5</v>
      </c>
      <c r="AG13" s="6">
        <f>(AF13/6)/8</f>
        <v>6.177083333333333</v>
      </c>
      <c r="AH13" s="6">
        <f>AG13</f>
        <v>6.177083333333333</v>
      </c>
      <c r="AI13" s="9"/>
      <c r="AJ13" s="17">
        <v>5.4</v>
      </c>
      <c r="AK13" s="17">
        <v>7</v>
      </c>
      <c r="AL13" s="17">
        <v>5.5</v>
      </c>
      <c r="AM13" s="6">
        <f>(AJ13*0.5)+(AK13*0.25)+(AL13*0.25)</f>
        <v>5.8250000000000002</v>
      </c>
      <c r="AN13" s="6">
        <f>(AH13+AM13)/2</f>
        <v>6.0010416666666666</v>
      </c>
      <c r="AO13" s="22"/>
      <c r="AP13" s="9"/>
      <c r="AQ13" s="9"/>
      <c r="AR13" s="9"/>
      <c r="AS13" s="9"/>
      <c r="AT13" s="9"/>
      <c r="AU13" s="9"/>
      <c r="AV13" s="9" t="s">
        <v>26</v>
      </c>
      <c r="AW13" s="9"/>
      <c r="AX13" s="6">
        <f>SUM(AX7:AX12)</f>
        <v>0</v>
      </c>
      <c r="AY13" s="6">
        <f>(AX13/6)/8</f>
        <v>0</v>
      </c>
      <c r="AZ13" s="6">
        <f>AY13</f>
        <v>0</v>
      </c>
      <c r="BA13" s="9"/>
      <c r="BB13" s="17"/>
      <c r="BC13" s="17"/>
      <c r="BD13" s="17"/>
      <c r="BE13" s="6">
        <f>(BB13*0.5)+(BC13*0.25)+(BD13*0.25)</f>
        <v>0</v>
      </c>
      <c r="BF13" s="6">
        <f>(AZ13+BE13)/2</f>
        <v>0</v>
      </c>
      <c r="BG13" s="24"/>
      <c r="BH13" s="6">
        <f>V13</f>
        <v>5.4989583333333334</v>
      </c>
      <c r="BI13" s="6">
        <f>AN13</f>
        <v>6.0010416666666666</v>
      </c>
      <c r="BJ13" s="6"/>
      <c r="BK13" s="6">
        <f>AVERAGE(BH13:BJ13)</f>
        <v>5.75</v>
      </c>
      <c r="BL13">
        <v>1</v>
      </c>
    </row>
    <row r="14" spans="1:64" x14ac:dyDescent="0.25">
      <c r="A14">
        <v>1</v>
      </c>
      <c r="B14" s="48" t="s">
        <v>70</v>
      </c>
      <c r="C14" s="69" t="s">
        <v>265</v>
      </c>
      <c r="D14" s="50"/>
      <c r="E14" s="48" t="s">
        <v>198</v>
      </c>
      <c r="F14" s="17">
        <v>3</v>
      </c>
      <c r="G14" s="17">
        <v>4.2</v>
      </c>
      <c r="H14" s="17">
        <v>4.7</v>
      </c>
      <c r="I14" s="17">
        <v>5</v>
      </c>
      <c r="J14" s="17">
        <v>4.7</v>
      </c>
      <c r="K14" s="17">
        <v>4.5</v>
      </c>
      <c r="L14" s="17">
        <v>5.5</v>
      </c>
      <c r="M14" s="17">
        <v>4.5</v>
      </c>
      <c r="N14" s="5">
        <f t="shared" ref="N14:N19" si="3">SUM(F14:M14)</f>
        <v>36.099999999999994</v>
      </c>
      <c r="O14" s="15"/>
      <c r="P14" s="15"/>
      <c r="Q14" s="9"/>
      <c r="R14" s="10"/>
      <c r="S14" s="10"/>
      <c r="T14" s="10"/>
      <c r="U14" s="11"/>
      <c r="V14" s="11"/>
      <c r="W14" s="19"/>
      <c r="X14" s="17">
        <v>5.5</v>
      </c>
      <c r="Y14" s="17">
        <v>5</v>
      </c>
      <c r="Z14" s="17">
        <v>4.5</v>
      </c>
      <c r="AA14" s="17">
        <v>5.5</v>
      </c>
      <c r="AB14" s="17">
        <v>5</v>
      </c>
      <c r="AC14" s="17">
        <v>4.5</v>
      </c>
      <c r="AD14" s="17">
        <v>6</v>
      </c>
      <c r="AE14" s="17">
        <v>6.2</v>
      </c>
      <c r="AF14" s="5">
        <f t="shared" ref="AF14:AF19" si="4">SUM(X14:AE14)</f>
        <v>42.2</v>
      </c>
      <c r="AG14" s="15"/>
      <c r="AH14" s="15"/>
      <c r="AI14" s="9"/>
      <c r="AJ14" s="10"/>
      <c r="AK14" s="10"/>
      <c r="AL14" s="10"/>
      <c r="AM14" s="11"/>
      <c r="AN14" s="11"/>
      <c r="AO14" s="23"/>
      <c r="AP14" s="17"/>
      <c r="AQ14" s="17"/>
      <c r="AR14" s="17"/>
      <c r="AS14" s="17"/>
      <c r="AT14" s="17"/>
      <c r="AU14" s="17"/>
      <c r="AV14" s="17"/>
      <c r="AW14" s="17"/>
      <c r="AX14" s="5">
        <f t="shared" ref="AX14:AX19" si="5">SUM(AP14:AW14)</f>
        <v>0</v>
      </c>
      <c r="AY14" s="15"/>
      <c r="AZ14" s="15"/>
      <c r="BA14" s="9"/>
      <c r="BB14" s="10"/>
      <c r="BC14" s="10"/>
      <c r="BD14" s="10"/>
      <c r="BE14" s="11"/>
      <c r="BF14" s="11"/>
      <c r="BG14" s="24"/>
      <c r="BH14" s="11"/>
      <c r="BI14" s="11"/>
      <c r="BJ14" s="11"/>
      <c r="BK14" s="11"/>
      <c r="BL14" s="9"/>
    </row>
    <row r="15" spans="1:64" x14ac:dyDescent="0.25">
      <c r="A15">
        <v>2</v>
      </c>
      <c r="B15" s="48" t="s">
        <v>79</v>
      </c>
      <c r="C15" s="50"/>
      <c r="D15" s="50"/>
      <c r="E15" s="48" t="s">
        <v>200</v>
      </c>
      <c r="F15" s="17">
        <v>4.5</v>
      </c>
      <c r="G15" s="17">
        <v>5.5</v>
      </c>
      <c r="H15" s="17">
        <v>5</v>
      </c>
      <c r="I15" s="17">
        <v>5.5</v>
      </c>
      <c r="J15" s="17">
        <v>5.5</v>
      </c>
      <c r="K15" s="17">
        <v>4.5</v>
      </c>
      <c r="L15" s="17">
        <v>6</v>
      </c>
      <c r="M15" s="17">
        <v>5</v>
      </c>
      <c r="N15" s="5">
        <f t="shared" si="3"/>
        <v>41.5</v>
      </c>
      <c r="O15" s="15"/>
      <c r="P15" s="15"/>
      <c r="Q15" s="9"/>
      <c r="R15" s="9"/>
      <c r="S15" s="9"/>
      <c r="T15" s="9"/>
      <c r="U15" s="9"/>
      <c r="V15" s="9"/>
      <c r="W15" s="19"/>
      <c r="X15" s="17">
        <v>4.5</v>
      </c>
      <c r="Y15" s="17">
        <v>6</v>
      </c>
      <c r="Z15" s="17">
        <v>4.5</v>
      </c>
      <c r="AA15" s="17">
        <v>4.5</v>
      </c>
      <c r="AB15" s="17">
        <v>5.5</v>
      </c>
      <c r="AC15" s="17">
        <v>5.5</v>
      </c>
      <c r="AD15" s="17">
        <v>6</v>
      </c>
      <c r="AE15" s="17">
        <v>6</v>
      </c>
      <c r="AF15" s="5">
        <f t="shared" si="4"/>
        <v>42.5</v>
      </c>
      <c r="AG15" s="15"/>
      <c r="AH15" s="15"/>
      <c r="AI15" s="9"/>
      <c r="AJ15" s="9"/>
      <c r="AK15" s="9"/>
      <c r="AL15" s="9"/>
      <c r="AM15" s="9"/>
      <c r="AN15" s="9"/>
      <c r="AO15" s="22"/>
      <c r="AP15" s="17"/>
      <c r="AQ15" s="17"/>
      <c r="AR15" s="17"/>
      <c r="AS15" s="17"/>
      <c r="AT15" s="17"/>
      <c r="AU15" s="17"/>
      <c r="AV15" s="17"/>
      <c r="AW15" s="17"/>
      <c r="AX15" s="5">
        <f t="shared" si="5"/>
        <v>0</v>
      </c>
      <c r="AY15" s="15"/>
      <c r="AZ15" s="15"/>
      <c r="BA15" s="9"/>
      <c r="BB15" s="9"/>
      <c r="BC15" s="9"/>
      <c r="BD15" s="9"/>
      <c r="BE15" s="9"/>
      <c r="BF15" s="9"/>
      <c r="BG15" s="19"/>
      <c r="BH15" s="9"/>
      <c r="BI15" s="9"/>
      <c r="BJ15" s="9"/>
      <c r="BK15" s="9"/>
      <c r="BL15" s="9"/>
    </row>
    <row r="16" spans="1:64" x14ac:dyDescent="0.25">
      <c r="A16">
        <v>3</v>
      </c>
      <c r="B16" s="48" t="s">
        <v>81</v>
      </c>
      <c r="C16" s="50"/>
      <c r="D16" s="50"/>
      <c r="E16" s="48" t="s">
        <v>82</v>
      </c>
      <c r="F16" s="17">
        <v>4.8</v>
      </c>
      <c r="G16" s="17">
        <v>5.2</v>
      </c>
      <c r="H16" s="17">
        <v>5.5</v>
      </c>
      <c r="I16" s="17">
        <v>5.5</v>
      </c>
      <c r="J16" s="17">
        <v>6</v>
      </c>
      <c r="K16" s="17">
        <v>5.7</v>
      </c>
      <c r="L16" s="17">
        <v>6.3</v>
      </c>
      <c r="M16" s="17">
        <v>5.2</v>
      </c>
      <c r="N16" s="5">
        <f t="shared" si="3"/>
        <v>44.2</v>
      </c>
      <c r="O16" s="15"/>
      <c r="P16" s="15"/>
      <c r="Q16" s="9"/>
      <c r="R16" s="9"/>
      <c r="S16" s="9"/>
      <c r="T16" s="9"/>
      <c r="U16" s="9"/>
      <c r="V16" s="9"/>
      <c r="W16" s="19"/>
      <c r="X16" s="17">
        <v>5.5</v>
      </c>
      <c r="Y16" s="17">
        <v>5</v>
      </c>
      <c r="Z16" s="17">
        <v>6</v>
      </c>
      <c r="AA16" s="17">
        <v>4.5</v>
      </c>
      <c r="AB16" s="17">
        <v>5.5</v>
      </c>
      <c r="AC16" s="17">
        <v>5.5</v>
      </c>
      <c r="AD16" s="17">
        <v>6.2</v>
      </c>
      <c r="AE16" s="17">
        <v>5.5</v>
      </c>
      <c r="AF16" s="5">
        <f t="shared" si="4"/>
        <v>43.7</v>
      </c>
      <c r="AG16" s="15"/>
      <c r="AH16" s="15"/>
      <c r="AI16" s="9"/>
      <c r="AJ16" s="9"/>
      <c r="AK16" s="9"/>
      <c r="AL16" s="9"/>
      <c r="AM16" s="9"/>
      <c r="AN16" s="9"/>
      <c r="AO16" s="22"/>
      <c r="AP16" s="17"/>
      <c r="AQ16" s="17"/>
      <c r="AR16" s="17"/>
      <c r="AS16" s="17"/>
      <c r="AT16" s="17"/>
      <c r="AU16" s="17"/>
      <c r="AV16" s="17"/>
      <c r="AW16" s="17"/>
      <c r="AX16" s="5">
        <f t="shared" si="5"/>
        <v>0</v>
      </c>
      <c r="AY16" s="15"/>
      <c r="AZ16" s="15"/>
      <c r="BA16" s="9"/>
      <c r="BB16" s="9"/>
      <c r="BC16" s="9"/>
      <c r="BD16" s="9"/>
      <c r="BE16" s="9"/>
      <c r="BF16" s="9"/>
      <c r="BG16" s="19"/>
      <c r="BH16" s="9"/>
      <c r="BI16" s="9"/>
      <c r="BJ16" s="9"/>
      <c r="BK16" s="9"/>
      <c r="BL16" s="9"/>
    </row>
    <row r="17" spans="1:64" x14ac:dyDescent="0.25">
      <c r="A17">
        <v>4</v>
      </c>
      <c r="B17" s="48" t="s">
        <v>72</v>
      </c>
      <c r="C17" s="50"/>
      <c r="D17" s="50"/>
      <c r="E17" s="48" t="s">
        <v>73</v>
      </c>
      <c r="F17" s="17">
        <v>5</v>
      </c>
      <c r="G17" s="17">
        <v>6</v>
      </c>
      <c r="H17" s="17">
        <v>5.5</v>
      </c>
      <c r="I17" s="17">
        <v>6</v>
      </c>
      <c r="J17" s="17">
        <v>6</v>
      </c>
      <c r="K17" s="17">
        <v>6</v>
      </c>
      <c r="L17" s="17">
        <v>4</v>
      </c>
      <c r="M17" s="17">
        <v>5.3</v>
      </c>
      <c r="N17" s="5">
        <f t="shared" si="3"/>
        <v>43.8</v>
      </c>
      <c r="O17" s="15"/>
      <c r="P17" s="15"/>
      <c r="Q17" s="9"/>
      <c r="R17" s="9"/>
      <c r="S17" s="9"/>
      <c r="T17" s="9"/>
      <c r="U17" s="9"/>
      <c r="V17" s="9"/>
      <c r="W17" s="19"/>
      <c r="X17" s="17">
        <v>5.5</v>
      </c>
      <c r="Y17" s="17">
        <v>6.5</v>
      </c>
      <c r="Z17" s="17">
        <v>5</v>
      </c>
      <c r="AA17" s="17">
        <v>6</v>
      </c>
      <c r="AB17" s="17">
        <v>5</v>
      </c>
      <c r="AC17" s="17">
        <v>6</v>
      </c>
      <c r="AD17" s="17">
        <v>7</v>
      </c>
      <c r="AE17" s="17">
        <v>7</v>
      </c>
      <c r="AF17" s="5">
        <f t="shared" si="4"/>
        <v>48</v>
      </c>
      <c r="AG17" s="15"/>
      <c r="AH17" s="15"/>
      <c r="AI17" s="9"/>
      <c r="AJ17" s="9"/>
      <c r="AK17" s="9"/>
      <c r="AL17" s="9"/>
      <c r="AM17" s="9"/>
      <c r="AN17" s="9"/>
      <c r="AO17" s="22"/>
      <c r="AP17" s="17"/>
      <c r="AQ17" s="17"/>
      <c r="AR17" s="17"/>
      <c r="AS17" s="17"/>
      <c r="AT17" s="17"/>
      <c r="AU17" s="17"/>
      <c r="AV17" s="17"/>
      <c r="AW17" s="17"/>
      <c r="AX17" s="5">
        <f t="shared" si="5"/>
        <v>0</v>
      </c>
      <c r="AY17" s="15"/>
      <c r="AZ17" s="15"/>
      <c r="BA17" s="9"/>
      <c r="BB17" s="9"/>
      <c r="BC17" s="9"/>
      <c r="BD17" s="9"/>
      <c r="BE17" s="9"/>
      <c r="BF17" s="9"/>
      <c r="BG17" s="19"/>
      <c r="BH17" s="9"/>
      <c r="BI17" s="9"/>
      <c r="BJ17" s="9"/>
      <c r="BK17" s="9"/>
      <c r="BL17" s="9"/>
    </row>
    <row r="18" spans="1:64" x14ac:dyDescent="0.25">
      <c r="A18">
        <v>5</v>
      </c>
      <c r="B18" s="48" t="s">
        <v>77</v>
      </c>
      <c r="C18" s="50"/>
      <c r="D18" s="50"/>
      <c r="E18" s="48" t="s">
        <v>78</v>
      </c>
      <c r="F18" s="17">
        <v>4.5</v>
      </c>
      <c r="G18" s="17">
        <v>5</v>
      </c>
      <c r="H18" s="17">
        <v>5.3</v>
      </c>
      <c r="I18" s="17">
        <v>5</v>
      </c>
      <c r="J18" s="17">
        <v>5.3</v>
      </c>
      <c r="K18" s="17">
        <v>4.3</v>
      </c>
      <c r="L18" s="17">
        <v>4.2</v>
      </c>
      <c r="M18" s="17">
        <v>5</v>
      </c>
      <c r="N18" s="5">
        <f t="shared" si="3"/>
        <v>38.6</v>
      </c>
      <c r="O18" s="15"/>
      <c r="P18" s="15"/>
      <c r="Q18" s="9"/>
      <c r="R18" s="9"/>
      <c r="S18" s="9"/>
      <c r="T18" s="9"/>
      <c r="U18" s="9"/>
      <c r="V18" s="9"/>
      <c r="W18" s="19"/>
      <c r="X18" s="17">
        <v>5</v>
      </c>
      <c r="Y18" s="17">
        <v>6</v>
      </c>
      <c r="Z18" s="17">
        <v>5</v>
      </c>
      <c r="AA18" s="17">
        <v>5.5</v>
      </c>
      <c r="AB18" s="17">
        <v>5.5</v>
      </c>
      <c r="AC18" s="17">
        <v>5</v>
      </c>
      <c r="AD18" s="17">
        <v>5.5</v>
      </c>
      <c r="AE18" s="17">
        <v>4.5</v>
      </c>
      <c r="AF18" s="5">
        <f t="shared" si="4"/>
        <v>42</v>
      </c>
      <c r="AG18" s="15"/>
      <c r="AH18" s="15"/>
      <c r="AI18" s="9"/>
      <c r="AJ18" s="9"/>
      <c r="AK18" s="9"/>
      <c r="AL18" s="9"/>
      <c r="AM18" s="9"/>
      <c r="AN18" s="9"/>
      <c r="AO18" s="22"/>
      <c r="AP18" s="17"/>
      <c r="AQ18" s="17"/>
      <c r="AR18" s="17"/>
      <c r="AS18" s="17"/>
      <c r="AT18" s="17"/>
      <c r="AU18" s="17"/>
      <c r="AV18" s="17"/>
      <c r="AW18" s="17"/>
      <c r="AX18" s="5">
        <f t="shared" si="5"/>
        <v>0</v>
      </c>
      <c r="AY18" s="15"/>
      <c r="AZ18" s="15"/>
      <c r="BA18" s="9"/>
      <c r="BB18" s="9"/>
      <c r="BC18" s="9"/>
      <c r="BD18" s="9"/>
      <c r="BE18" s="9"/>
      <c r="BF18" s="9"/>
      <c r="BG18" s="19"/>
      <c r="BH18" s="9"/>
      <c r="BI18" s="9"/>
      <c r="BJ18" s="9"/>
      <c r="BK18" s="9"/>
      <c r="BL18" s="9"/>
    </row>
    <row r="19" spans="1:64" x14ac:dyDescent="0.25">
      <c r="A19">
        <v>6</v>
      </c>
      <c r="B19" s="48" t="s">
        <v>83</v>
      </c>
      <c r="C19" s="50"/>
      <c r="D19" s="50"/>
      <c r="E19" s="48" t="s">
        <v>78</v>
      </c>
      <c r="F19" s="17">
        <v>4</v>
      </c>
      <c r="G19" s="17">
        <v>6</v>
      </c>
      <c r="H19" s="17">
        <v>6</v>
      </c>
      <c r="I19" s="17">
        <v>6</v>
      </c>
      <c r="J19" s="17">
        <v>5</v>
      </c>
      <c r="K19" s="17">
        <v>5</v>
      </c>
      <c r="L19" s="17">
        <v>6.5</v>
      </c>
      <c r="M19" s="17">
        <v>6</v>
      </c>
      <c r="N19" s="5">
        <f t="shared" si="3"/>
        <v>44.5</v>
      </c>
      <c r="O19" s="15"/>
      <c r="P19" s="15"/>
      <c r="Q19" s="9"/>
      <c r="R19" s="9"/>
      <c r="S19" s="9"/>
      <c r="T19" s="9"/>
      <c r="U19" s="9"/>
      <c r="V19" s="9"/>
      <c r="W19" s="19"/>
      <c r="X19" s="17">
        <v>4.5</v>
      </c>
      <c r="Y19" s="17">
        <v>5.5</v>
      </c>
      <c r="Z19" s="17">
        <v>6</v>
      </c>
      <c r="AA19" s="17">
        <v>5</v>
      </c>
      <c r="AB19" s="17">
        <v>5.5</v>
      </c>
      <c r="AC19" s="17">
        <v>5.5</v>
      </c>
      <c r="AD19" s="17">
        <v>6.5</v>
      </c>
      <c r="AE19" s="17">
        <v>6.5</v>
      </c>
      <c r="AF19" s="5">
        <f t="shared" si="4"/>
        <v>45</v>
      </c>
      <c r="AG19" s="15"/>
      <c r="AH19" s="15"/>
      <c r="AI19" s="9"/>
      <c r="AJ19" s="9"/>
      <c r="AK19" s="9"/>
      <c r="AL19" s="9"/>
      <c r="AM19" s="9"/>
      <c r="AN19" s="9"/>
      <c r="AO19" s="22"/>
      <c r="AP19" s="17"/>
      <c r="AQ19" s="17"/>
      <c r="AR19" s="17"/>
      <c r="AS19" s="17"/>
      <c r="AT19" s="17"/>
      <c r="AU19" s="17"/>
      <c r="AV19" s="17"/>
      <c r="AW19" s="17"/>
      <c r="AX19" s="5">
        <f t="shared" si="5"/>
        <v>0</v>
      </c>
      <c r="AY19" s="15"/>
      <c r="AZ19" s="15"/>
      <c r="BA19" s="9"/>
      <c r="BB19" s="9"/>
      <c r="BC19" s="9"/>
      <c r="BD19" s="9"/>
      <c r="BE19" s="9"/>
      <c r="BF19" s="9"/>
      <c r="BG19" s="19"/>
      <c r="BH19" s="9"/>
      <c r="BI19" s="9"/>
      <c r="BJ19" s="9"/>
      <c r="BK19" s="9"/>
      <c r="BL19" s="9"/>
    </row>
    <row r="20" spans="1:64" x14ac:dyDescent="0.25">
      <c r="A20" s="14" t="s">
        <v>24</v>
      </c>
      <c r="B20" s="48"/>
      <c r="C20" s="51" t="s">
        <v>195</v>
      </c>
      <c r="D20" s="48" t="s">
        <v>196</v>
      </c>
      <c r="E20" s="48"/>
      <c r="F20" s="9"/>
      <c r="G20" s="9"/>
      <c r="H20" s="9"/>
      <c r="I20" s="9"/>
      <c r="J20" s="9"/>
      <c r="K20" s="9"/>
      <c r="L20" s="9" t="s">
        <v>26</v>
      </c>
      <c r="M20" s="9"/>
      <c r="N20" s="6">
        <f>SUM(N14:N19)</f>
        <v>248.7</v>
      </c>
      <c r="O20" s="6">
        <f>(N20/6)/8</f>
        <v>5.1812499999999995</v>
      </c>
      <c r="P20" s="6">
        <f>O20</f>
        <v>5.1812499999999995</v>
      </c>
      <c r="Q20" s="9"/>
      <c r="R20" s="17">
        <v>6</v>
      </c>
      <c r="S20" s="17">
        <v>5.3</v>
      </c>
      <c r="T20" s="17">
        <v>5.7</v>
      </c>
      <c r="U20" s="6">
        <f>(R20*0.5)+(S20*0.25)+(T20*0.25)</f>
        <v>5.75</v>
      </c>
      <c r="V20" s="6">
        <f>(P20+U20)/2</f>
        <v>5.4656249999999993</v>
      </c>
      <c r="W20" s="19"/>
      <c r="X20" s="9"/>
      <c r="Y20" s="9"/>
      <c r="Z20" s="9"/>
      <c r="AA20" s="9"/>
      <c r="AB20" s="9"/>
      <c r="AC20" s="9"/>
      <c r="AD20" s="9" t="s">
        <v>26</v>
      </c>
      <c r="AE20" s="9"/>
      <c r="AF20" s="6">
        <f>SUM(AF14:AF19)</f>
        <v>263.39999999999998</v>
      </c>
      <c r="AG20" s="6">
        <f>(AF20/6)/8</f>
        <v>5.4874999999999998</v>
      </c>
      <c r="AH20" s="6">
        <f>AG20</f>
        <v>5.4874999999999998</v>
      </c>
      <c r="AI20" s="9"/>
      <c r="AJ20" s="17">
        <v>6.3</v>
      </c>
      <c r="AK20" s="17">
        <v>5.8</v>
      </c>
      <c r="AL20" s="17">
        <v>5.5</v>
      </c>
      <c r="AM20" s="6">
        <f>(AJ20*0.5)+(AK20*0.25)+(AL20*0.25)</f>
        <v>5.9749999999999996</v>
      </c>
      <c r="AN20" s="6">
        <f>(AH20+AM20)/2</f>
        <v>5.7312499999999993</v>
      </c>
      <c r="AO20" s="22"/>
      <c r="AP20" s="9"/>
      <c r="AQ20" s="9"/>
      <c r="AR20" s="9"/>
      <c r="AS20" s="9"/>
      <c r="AT20" s="9"/>
      <c r="AU20" s="9"/>
      <c r="AV20" s="9" t="s">
        <v>26</v>
      </c>
      <c r="AW20" s="9"/>
      <c r="AX20" s="6">
        <f>SUM(AX14:AX19)</f>
        <v>0</v>
      </c>
      <c r="AY20" s="6">
        <f>(AX20/6)/8</f>
        <v>0</v>
      </c>
      <c r="AZ20" s="6">
        <f>AY20</f>
        <v>0</v>
      </c>
      <c r="BA20" s="9"/>
      <c r="BB20" s="17"/>
      <c r="BC20" s="17"/>
      <c r="BD20" s="17"/>
      <c r="BE20" s="6">
        <f>(BB20*0.5)+(BC20*0.25)+(BD20*0.25)</f>
        <v>0</v>
      </c>
      <c r="BF20" s="6">
        <f>(AZ20+BE20)/2</f>
        <v>0</v>
      </c>
      <c r="BG20" s="24"/>
      <c r="BH20" s="6">
        <f>V20</f>
        <v>5.4656249999999993</v>
      </c>
      <c r="BI20" s="6">
        <f>AN20</f>
        <v>5.7312499999999993</v>
      </c>
      <c r="BJ20" s="6"/>
      <c r="BK20" s="6">
        <f>AVERAGE(BH20:BJ20)</f>
        <v>5.5984374999999993</v>
      </c>
      <c r="BL20">
        <v>2</v>
      </c>
    </row>
    <row r="21" spans="1:64" x14ac:dyDescent="0.25">
      <c r="A21">
        <v>1</v>
      </c>
      <c r="B21" s="48" t="s">
        <v>122</v>
      </c>
      <c r="C21" s="69" t="s">
        <v>266</v>
      </c>
      <c r="D21" s="50"/>
      <c r="E21" s="48" t="s">
        <v>123</v>
      </c>
      <c r="F21" s="17">
        <v>5.3</v>
      </c>
      <c r="G21" s="17">
        <v>5.5</v>
      </c>
      <c r="H21" s="17">
        <v>5</v>
      </c>
      <c r="I21" s="17">
        <v>5.3</v>
      </c>
      <c r="J21" s="17">
        <v>5.3</v>
      </c>
      <c r="K21" s="17">
        <v>4</v>
      </c>
      <c r="L21" s="17">
        <v>5.7</v>
      </c>
      <c r="M21" s="17">
        <v>5.2</v>
      </c>
      <c r="N21" s="5">
        <f t="shared" ref="N21:N26" si="6">SUM(F21:M21)</f>
        <v>41.300000000000004</v>
      </c>
      <c r="O21" s="15"/>
      <c r="P21" s="15"/>
      <c r="Q21" s="9"/>
      <c r="R21" s="10"/>
      <c r="S21" s="10"/>
      <c r="T21" s="10"/>
      <c r="U21" s="11"/>
      <c r="V21" s="11"/>
      <c r="W21" s="19"/>
      <c r="X21" s="17">
        <v>4.5</v>
      </c>
      <c r="Y21" s="17">
        <v>5</v>
      </c>
      <c r="Z21" s="17">
        <v>5.5</v>
      </c>
      <c r="AA21" s="17">
        <v>5</v>
      </c>
      <c r="AB21" s="17">
        <v>5.5</v>
      </c>
      <c r="AC21" s="17">
        <v>5</v>
      </c>
      <c r="AD21" s="17">
        <v>6</v>
      </c>
      <c r="AE21" s="17">
        <v>6</v>
      </c>
      <c r="AF21" s="5">
        <f t="shared" ref="AF21:AF26" si="7">SUM(X21:AE21)</f>
        <v>42.5</v>
      </c>
      <c r="AG21" s="15"/>
      <c r="AH21" s="15"/>
      <c r="AI21" s="9"/>
      <c r="AJ21" s="10"/>
      <c r="AK21" s="10"/>
      <c r="AL21" s="10"/>
      <c r="AM21" s="11"/>
      <c r="AN21" s="11"/>
      <c r="AO21" s="23"/>
      <c r="AP21" s="17"/>
      <c r="AQ21" s="17"/>
      <c r="AR21" s="17"/>
      <c r="AS21" s="17"/>
      <c r="AT21" s="17"/>
      <c r="AU21" s="17"/>
      <c r="AV21" s="17"/>
      <c r="AW21" s="17"/>
      <c r="AX21" s="5">
        <f t="shared" ref="AX21:AX26" si="8">SUM(AP21:AW21)</f>
        <v>0</v>
      </c>
      <c r="AY21" s="15"/>
      <c r="AZ21" s="15"/>
      <c r="BA21" s="9"/>
      <c r="BB21" s="10"/>
      <c r="BC21" s="10"/>
      <c r="BD21" s="10"/>
      <c r="BE21" s="11"/>
      <c r="BF21" s="11"/>
      <c r="BG21" s="24"/>
      <c r="BH21" s="11"/>
      <c r="BI21" s="11"/>
      <c r="BJ21" s="11"/>
      <c r="BK21" s="11"/>
      <c r="BL21" s="9"/>
    </row>
    <row r="22" spans="1:64" x14ac:dyDescent="0.25">
      <c r="A22">
        <v>2</v>
      </c>
      <c r="B22" s="48" t="s">
        <v>124</v>
      </c>
      <c r="C22" s="50"/>
      <c r="D22" s="50"/>
      <c r="E22" s="48" t="s">
        <v>125</v>
      </c>
      <c r="F22" s="17">
        <v>3.5</v>
      </c>
      <c r="G22" s="17">
        <v>5.5</v>
      </c>
      <c r="H22" s="17">
        <v>5.2</v>
      </c>
      <c r="I22" s="17">
        <v>5.7</v>
      </c>
      <c r="J22" s="17">
        <v>5.5</v>
      </c>
      <c r="K22" s="17">
        <v>4.3</v>
      </c>
      <c r="L22" s="17">
        <v>5.5</v>
      </c>
      <c r="M22" s="17">
        <v>5.5</v>
      </c>
      <c r="N22" s="5">
        <f t="shared" si="6"/>
        <v>40.700000000000003</v>
      </c>
      <c r="O22" s="15"/>
      <c r="P22" s="15"/>
      <c r="Q22" s="9"/>
      <c r="R22" s="9"/>
      <c r="S22" s="9"/>
      <c r="T22" s="9"/>
      <c r="U22" s="9"/>
      <c r="V22" s="9"/>
      <c r="W22" s="19"/>
      <c r="X22" s="17">
        <v>4</v>
      </c>
      <c r="Y22" s="17">
        <v>5.5</v>
      </c>
      <c r="Z22" s="17">
        <v>5</v>
      </c>
      <c r="AA22" s="17">
        <v>6</v>
      </c>
      <c r="AB22" s="17">
        <v>6</v>
      </c>
      <c r="AC22" s="17">
        <v>6</v>
      </c>
      <c r="AD22" s="17">
        <v>5.5</v>
      </c>
      <c r="AE22" s="17">
        <v>6</v>
      </c>
      <c r="AF22" s="5">
        <f t="shared" si="7"/>
        <v>44</v>
      </c>
      <c r="AG22" s="15"/>
      <c r="AH22" s="15"/>
      <c r="AI22" s="9"/>
      <c r="AJ22" s="9"/>
      <c r="AK22" s="9"/>
      <c r="AL22" s="9"/>
      <c r="AM22" s="9"/>
      <c r="AN22" s="9"/>
      <c r="AO22" s="22"/>
      <c r="AP22" s="17"/>
      <c r="AQ22" s="17"/>
      <c r="AR22" s="17"/>
      <c r="AS22" s="17"/>
      <c r="AT22" s="17"/>
      <c r="AU22" s="17"/>
      <c r="AV22" s="17"/>
      <c r="AW22" s="17"/>
      <c r="AX22" s="5">
        <f t="shared" si="8"/>
        <v>0</v>
      </c>
      <c r="AY22" s="15"/>
      <c r="AZ22" s="15"/>
      <c r="BA22" s="9"/>
      <c r="BB22" s="9"/>
      <c r="BC22" s="9"/>
      <c r="BD22" s="9"/>
      <c r="BE22" s="9"/>
      <c r="BF22" s="9"/>
      <c r="BG22" s="19"/>
      <c r="BH22" s="9"/>
      <c r="BI22" s="9"/>
      <c r="BJ22" s="9"/>
      <c r="BK22" s="9"/>
      <c r="BL22" s="9"/>
    </row>
    <row r="23" spans="1:64" x14ac:dyDescent="0.25">
      <c r="A23">
        <v>3</v>
      </c>
      <c r="B23" s="48" t="s">
        <v>126</v>
      </c>
      <c r="C23" s="50"/>
      <c r="D23" s="50"/>
      <c r="E23" s="48" t="s">
        <v>215</v>
      </c>
      <c r="F23" s="17">
        <v>3.6</v>
      </c>
      <c r="G23" s="17">
        <v>5</v>
      </c>
      <c r="H23" s="17">
        <v>4</v>
      </c>
      <c r="I23" s="17">
        <v>5.2</v>
      </c>
      <c r="J23" s="17">
        <v>5.2</v>
      </c>
      <c r="K23" s="17">
        <v>5.5</v>
      </c>
      <c r="L23" s="17">
        <v>6</v>
      </c>
      <c r="M23" s="17">
        <v>5</v>
      </c>
      <c r="N23" s="5">
        <f t="shared" si="6"/>
        <v>39.5</v>
      </c>
      <c r="O23" s="15"/>
      <c r="P23" s="15"/>
      <c r="Q23" s="9"/>
      <c r="R23" s="9"/>
      <c r="S23" s="9"/>
      <c r="T23" s="9"/>
      <c r="U23" s="9"/>
      <c r="V23" s="9"/>
      <c r="W23" s="19"/>
      <c r="X23" s="17">
        <v>5.5</v>
      </c>
      <c r="Y23" s="17">
        <v>5</v>
      </c>
      <c r="Z23" s="17">
        <v>5</v>
      </c>
      <c r="AA23" s="17">
        <v>5</v>
      </c>
      <c r="AB23" s="17">
        <v>6</v>
      </c>
      <c r="AC23" s="17">
        <v>6</v>
      </c>
      <c r="AD23" s="17">
        <v>6</v>
      </c>
      <c r="AE23" s="17">
        <v>5.5</v>
      </c>
      <c r="AF23" s="5">
        <f t="shared" si="7"/>
        <v>44</v>
      </c>
      <c r="AG23" s="15"/>
      <c r="AH23" s="15"/>
      <c r="AI23" s="9"/>
      <c r="AJ23" s="9"/>
      <c r="AK23" s="9"/>
      <c r="AL23" s="9"/>
      <c r="AM23" s="9"/>
      <c r="AN23" s="9"/>
      <c r="AO23" s="22"/>
      <c r="AP23" s="17"/>
      <c r="AQ23" s="17"/>
      <c r="AR23" s="17"/>
      <c r="AS23" s="17"/>
      <c r="AT23" s="17"/>
      <c r="AU23" s="17"/>
      <c r="AV23" s="17"/>
      <c r="AW23" s="17"/>
      <c r="AX23" s="5">
        <f t="shared" si="8"/>
        <v>0</v>
      </c>
      <c r="AY23" s="15"/>
      <c r="AZ23" s="15"/>
      <c r="BA23" s="9"/>
      <c r="BB23" s="9"/>
      <c r="BC23" s="9"/>
      <c r="BD23" s="9"/>
      <c r="BE23" s="9"/>
      <c r="BF23" s="9"/>
      <c r="BG23" s="19"/>
      <c r="BH23" s="9"/>
      <c r="BI23" s="9"/>
      <c r="BJ23" s="9"/>
      <c r="BK23" s="9"/>
      <c r="BL23" s="9"/>
    </row>
    <row r="24" spans="1:64" x14ac:dyDescent="0.25">
      <c r="A24">
        <v>4</v>
      </c>
      <c r="B24" s="48" t="s">
        <v>131</v>
      </c>
      <c r="C24" s="50"/>
      <c r="D24" s="50"/>
      <c r="E24" s="48" t="s">
        <v>132</v>
      </c>
      <c r="F24" s="17">
        <v>5</v>
      </c>
      <c r="G24" s="17">
        <v>5.8</v>
      </c>
      <c r="H24" s="17">
        <v>5.5</v>
      </c>
      <c r="I24" s="17">
        <v>5.2</v>
      </c>
      <c r="J24" s="17">
        <v>4.9000000000000004</v>
      </c>
      <c r="K24" s="17">
        <v>3.9</v>
      </c>
      <c r="L24" s="17">
        <v>5.7</v>
      </c>
      <c r="M24" s="17">
        <v>4.9000000000000004</v>
      </c>
      <c r="N24" s="5">
        <f t="shared" si="6"/>
        <v>40.9</v>
      </c>
      <c r="O24" s="15"/>
      <c r="P24" s="15"/>
      <c r="Q24" s="9"/>
      <c r="R24" s="9"/>
      <c r="S24" s="9"/>
      <c r="T24" s="9"/>
      <c r="U24" s="9"/>
      <c r="V24" s="9"/>
      <c r="W24" s="19"/>
      <c r="X24" s="17">
        <v>5</v>
      </c>
      <c r="Y24" s="17">
        <v>6</v>
      </c>
      <c r="Z24" s="17">
        <v>5</v>
      </c>
      <c r="AA24" s="17">
        <v>6</v>
      </c>
      <c r="AB24" s="17">
        <v>5.5</v>
      </c>
      <c r="AC24" s="17">
        <v>5.5</v>
      </c>
      <c r="AD24" s="17">
        <v>5.5</v>
      </c>
      <c r="AE24" s="17">
        <v>5</v>
      </c>
      <c r="AF24" s="5">
        <f t="shared" si="7"/>
        <v>43.5</v>
      </c>
      <c r="AG24" s="15"/>
      <c r="AH24" s="15"/>
      <c r="AI24" s="9"/>
      <c r="AJ24" s="9"/>
      <c r="AK24" s="9"/>
      <c r="AL24" s="9"/>
      <c r="AM24" s="9"/>
      <c r="AN24" s="9"/>
      <c r="AO24" s="22"/>
      <c r="AP24" s="17"/>
      <c r="AQ24" s="17"/>
      <c r="AR24" s="17"/>
      <c r="AS24" s="17"/>
      <c r="AT24" s="17"/>
      <c r="AU24" s="17"/>
      <c r="AV24" s="17"/>
      <c r="AW24" s="17"/>
      <c r="AX24" s="5">
        <f t="shared" si="8"/>
        <v>0</v>
      </c>
      <c r="AY24" s="15"/>
      <c r="AZ24" s="15"/>
      <c r="BA24" s="9"/>
      <c r="BB24" s="9"/>
      <c r="BC24" s="9"/>
      <c r="BD24" s="9"/>
      <c r="BE24" s="9"/>
      <c r="BF24" s="9"/>
      <c r="BG24" s="19"/>
      <c r="BH24" s="9"/>
      <c r="BI24" s="9"/>
      <c r="BJ24" s="9"/>
      <c r="BK24" s="9"/>
      <c r="BL24" s="9"/>
    </row>
    <row r="25" spans="1:64" x14ac:dyDescent="0.25">
      <c r="A25">
        <v>5</v>
      </c>
      <c r="B25" s="48" t="s">
        <v>140</v>
      </c>
      <c r="C25" s="50"/>
      <c r="D25" s="50"/>
      <c r="E25" s="48" t="s">
        <v>203</v>
      </c>
      <c r="F25" s="17">
        <v>3.5</v>
      </c>
      <c r="G25" s="17">
        <v>4.7</v>
      </c>
      <c r="H25" s="17">
        <v>4</v>
      </c>
      <c r="I25" s="17">
        <v>4</v>
      </c>
      <c r="J25" s="17">
        <v>3.5</v>
      </c>
      <c r="K25" s="17">
        <v>3.5</v>
      </c>
      <c r="L25" s="17">
        <v>6</v>
      </c>
      <c r="M25" s="17">
        <v>4.5</v>
      </c>
      <c r="N25" s="5">
        <f t="shared" si="6"/>
        <v>33.700000000000003</v>
      </c>
      <c r="O25" s="15"/>
      <c r="P25" s="15"/>
      <c r="Q25" s="9"/>
      <c r="R25" s="9"/>
      <c r="S25" s="9"/>
      <c r="T25" s="9"/>
      <c r="U25" s="9"/>
      <c r="V25" s="9"/>
      <c r="W25" s="19"/>
      <c r="X25" s="17">
        <v>4.5</v>
      </c>
      <c r="Y25" s="17">
        <v>5.5</v>
      </c>
      <c r="Z25" s="17">
        <v>5</v>
      </c>
      <c r="AA25" s="17">
        <v>5.5</v>
      </c>
      <c r="AB25" s="17">
        <v>6</v>
      </c>
      <c r="AC25" s="17">
        <v>5.5</v>
      </c>
      <c r="AD25" s="17">
        <v>5</v>
      </c>
      <c r="AE25" s="17">
        <v>5</v>
      </c>
      <c r="AF25" s="5">
        <f t="shared" si="7"/>
        <v>42</v>
      </c>
      <c r="AG25" s="15"/>
      <c r="AH25" s="15"/>
      <c r="AI25" s="9"/>
      <c r="AJ25" s="9"/>
      <c r="AK25" s="9"/>
      <c r="AL25" s="9"/>
      <c r="AM25" s="9"/>
      <c r="AN25" s="9"/>
      <c r="AO25" s="22"/>
      <c r="AP25" s="17"/>
      <c r="AQ25" s="17"/>
      <c r="AR25" s="17"/>
      <c r="AS25" s="17"/>
      <c r="AT25" s="17"/>
      <c r="AU25" s="17"/>
      <c r="AV25" s="17"/>
      <c r="AW25" s="17"/>
      <c r="AX25" s="5">
        <f t="shared" si="8"/>
        <v>0</v>
      </c>
      <c r="AY25" s="15"/>
      <c r="AZ25" s="15"/>
      <c r="BA25" s="9"/>
      <c r="BB25" s="9"/>
      <c r="BC25" s="9"/>
      <c r="BD25" s="9"/>
      <c r="BE25" s="9"/>
      <c r="BF25" s="9"/>
      <c r="BG25" s="19"/>
      <c r="BH25" s="9"/>
      <c r="BI25" s="9"/>
      <c r="BJ25" s="9"/>
      <c r="BK25" s="9"/>
      <c r="BL25" s="9"/>
    </row>
    <row r="26" spans="1:64" x14ac:dyDescent="0.25">
      <c r="A26">
        <v>6</v>
      </c>
      <c r="B26" s="48" t="s">
        <v>113</v>
      </c>
      <c r="C26" s="50"/>
      <c r="D26" s="50"/>
      <c r="E26" s="48" t="s">
        <v>114</v>
      </c>
      <c r="F26" s="17">
        <v>4.2</v>
      </c>
      <c r="G26" s="17">
        <v>5</v>
      </c>
      <c r="H26" s="17">
        <v>5</v>
      </c>
      <c r="I26" s="17">
        <v>4.9000000000000004</v>
      </c>
      <c r="J26" s="17">
        <v>5</v>
      </c>
      <c r="K26" s="17">
        <v>5</v>
      </c>
      <c r="L26" s="17">
        <v>4.7</v>
      </c>
      <c r="M26" s="17">
        <v>4.7</v>
      </c>
      <c r="N26" s="5">
        <f t="shared" si="6"/>
        <v>38.500000000000007</v>
      </c>
      <c r="O26" s="15"/>
      <c r="P26" s="15"/>
      <c r="Q26" s="9"/>
      <c r="R26" s="9"/>
      <c r="S26" s="9"/>
      <c r="T26" s="9"/>
      <c r="U26" s="9"/>
      <c r="V26" s="9"/>
      <c r="W26" s="19"/>
      <c r="X26" s="17">
        <v>4.5</v>
      </c>
      <c r="Y26" s="17">
        <v>6</v>
      </c>
      <c r="Z26" s="17">
        <v>6</v>
      </c>
      <c r="AA26" s="17">
        <v>4</v>
      </c>
      <c r="AB26" s="17">
        <v>6</v>
      </c>
      <c r="AC26" s="17">
        <v>6</v>
      </c>
      <c r="AD26" s="17">
        <v>6</v>
      </c>
      <c r="AE26" s="17">
        <v>6.5</v>
      </c>
      <c r="AF26" s="5">
        <f t="shared" si="7"/>
        <v>45</v>
      </c>
      <c r="AG26" s="15"/>
      <c r="AH26" s="15"/>
      <c r="AI26" s="9"/>
      <c r="AJ26" s="9"/>
      <c r="AK26" s="9"/>
      <c r="AL26" s="9"/>
      <c r="AM26" s="9"/>
      <c r="AN26" s="9"/>
      <c r="AO26" s="22"/>
      <c r="AP26" s="17"/>
      <c r="AQ26" s="17"/>
      <c r="AR26" s="17"/>
      <c r="AS26" s="17"/>
      <c r="AT26" s="17"/>
      <c r="AU26" s="17"/>
      <c r="AV26" s="17"/>
      <c r="AW26" s="17"/>
      <c r="AX26" s="5">
        <f t="shared" si="8"/>
        <v>0</v>
      </c>
      <c r="AY26" s="15"/>
      <c r="AZ26" s="15"/>
      <c r="BA26" s="9"/>
      <c r="BB26" s="9"/>
      <c r="BC26" s="9"/>
      <c r="BD26" s="9"/>
      <c r="BE26" s="9"/>
      <c r="BF26" s="9"/>
      <c r="BG26" s="19"/>
      <c r="BH26" s="9"/>
      <c r="BI26" s="9"/>
      <c r="BJ26" s="9"/>
      <c r="BK26" s="9"/>
      <c r="BL26" s="9"/>
    </row>
    <row r="27" spans="1:64" x14ac:dyDescent="0.25">
      <c r="A27" s="14" t="s">
        <v>24</v>
      </c>
      <c r="B27" s="48"/>
      <c r="C27" s="51" t="s">
        <v>244</v>
      </c>
      <c r="D27" s="48" t="s">
        <v>229</v>
      </c>
      <c r="E27" s="48"/>
      <c r="F27" s="9"/>
      <c r="G27" s="9"/>
      <c r="H27" s="9"/>
      <c r="I27" s="9"/>
      <c r="J27" s="9"/>
      <c r="K27" s="9"/>
      <c r="L27" s="9" t="s">
        <v>26</v>
      </c>
      <c r="M27" s="9"/>
      <c r="N27" s="6">
        <f>SUM(N21:N26)</f>
        <v>234.60000000000002</v>
      </c>
      <c r="O27" s="6">
        <f>(N27/6)/8</f>
        <v>4.8875000000000002</v>
      </c>
      <c r="P27" s="6">
        <f>O27</f>
        <v>4.8875000000000002</v>
      </c>
      <c r="Q27" s="9"/>
      <c r="R27" s="17">
        <v>5.2</v>
      </c>
      <c r="S27" s="17">
        <v>5</v>
      </c>
      <c r="T27" s="17">
        <v>5.2</v>
      </c>
      <c r="U27" s="6">
        <f>(R27*0.5)+(S27*0.25)+(T27*0.25)</f>
        <v>5.15</v>
      </c>
      <c r="V27" s="6">
        <f>(P27+U27)/2</f>
        <v>5.0187500000000007</v>
      </c>
      <c r="W27" s="19"/>
      <c r="X27" s="9"/>
      <c r="Y27" s="9"/>
      <c r="Z27" s="9"/>
      <c r="AA27" s="9"/>
      <c r="AB27" s="9"/>
      <c r="AC27" s="9"/>
      <c r="AD27" s="9" t="s">
        <v>26</v>
      </c>
      <c r="AE27" s="9"/>
      <c r="AF27" s="6">
        <f>SUM(AF21:AF26)</f>
        <v>261</v>
      </c>
      <c r="AG27" s="6">
        <f>(AF27/6)/8</f>
        <v>5.4375</v>
      </c>
      <c r="AH27" s="6">
        <f>AG27</f>
        <v>5.4375</v>
      </c>
      <c r="AI27" s="9"/>
      <c r="AJ27" s="17">
        <v>6.1</v>
      </c>
      <c r="AK27" s="17">
        <v>6.2</v>
      </c>
      <c r="AL27" s="17">
        <v>5.2</v>
      </c>
      <c r="AM27" s="6">
        <f>(AJ27*0.5)+(AK27*0.25)+(AL27*0.25)</f>
        <v>5.8999999999999995</v>
      </c>
      <c r="AN27" s="6">
        <f>(AH27+AM27)/2</f>
        <v>5.6687499999999993</v>
      </c>
      <c r="AO27" s="22"/>
      <c r="AP27" s="9"/>
      <c r="AQ27" s="9"/>
      <c r="AR27" s="9"/>
      <c r="AS27" s="9"/>
      <c r="AT27" s="9"/>
      <c r="AU27" s="9"/>
      <c r="AV27" s="9" t="s">
        <v>26</v>
      </c>
      <c r="AW27" s="9"/>
      <c r="AX27" s="6">
        <f>SUM(AX21:AX26)</f>
        <v>0</v>
      </c>
      <c r="AY27" s="6">
        <f>(AX27/6)/8</f>
        <v>0</v>
      </c>
      <c r="AZ27" s="6">
        <f>AY27</f>
        <v>0</v>
      </c>
      <c r="BA27" s="9"/>
      <c r="BB27" s="17"/>
      <c r="BC27" s="17"/>
      <c r="BD27" s="17"/>
      <c r="BE27" s="6">
        <f>(BB27*0.5)+(BC27*0.25)+(BD27*0.25)</f>
        <v>0</v>
      </c>
      <c r="BF27" s="6">
        <f>(AZ27+BE27)/2</f>
        <v>0</v>
      </c>
      <c r="BG27" s="24"/>
      <c r="BH27" s="6">
        <f>V27</f>
        <v>5.0187500000000007</v>
      </c>
      <c r="BI27" s="6">
        <f>AN27</f>
        <v>5.6687499999999993</v>
      </c>
      <c r="BJ27" s="6"/>
      <c r="BK27" s="6">
        <f>AVERAGE(BH27:BJ27)</f>
        <v>5.34375</v>
      </c>
      <c r="BL27">
        <v>3</v>
      </c>
    </row>
    <row r="31" spans="1:64" x14ac:dyDescent="0.25">
      <c r="B31" s="29" t="s">
        <v>63</v>
      </c>
    </row>
  </sheetData>
  <mergeCells count="10">
    <mergeCell ref="R3:U3"/>
    <mergeCell ref="F3:P3"/>
    <mergeCell ref="H1:M1"/>
    <mergeCell ref="BH3:BK3"/>
    <mergeCell ref="X3:AH3"/>
    <mergeCell ref="AJ3:AM3"/>
    <mergeCell ref="AP3:AZ3"/>
    <mergeCell ref="BB3:BE3"/>
    <mergeCell ref="Z1:AE1"/>
    <mergeCell ref="AS1:AW1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8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3.2" x14ac:dyDescent="0.25"/>
  <cols>
    <col min="1" max="1" width="5.5546875" customWidth="1"/>
    <col min="2" max="2" width="17.109375" customWidth="1"/>
    <col min="3" max="3" width="13.109375" customWidth="1"/>
    <col min="4" max="4" width="14" customWidth="1"/>
    <col min="5" max="5" width="14.88671875" customWidth="1"/>
    <col min="6" max="6" width="9.5546875" customWidth="1"/>
    <col min="7" max="18" width="5.6640625" customWidth="1"/>
    <col min="19" max="19" width="3.109375" customWidth="1"/>
    <col min="20" max="25" width="5.6640625" customWidth="1"/>
    <col min="26" max="26" width="6.6640625" customWidth="1"/>
    <col min="27" max="27" width="3.109375" customWidth="1"/>
    <col min="28" max="39" width="5.6640625" customWidth="1"/>
    <col min="40" max="40" width="3.109375" customWidth="1"/>
    <col min="41" max="46" width="5.6640625" customWidth="1"/>
    <col min="47" max="47" width="6.6640625" customWidth="1"/>
    <col min="48" max="48" width="3.109375" customWidth="1"/>
    <col min="49" max="60" width="5.6640625" customWidth="1"/>
    <col min="61" max="61" width="3.109375" customWidth="1"/>
    <col min="62" max="67" width="5.6640625" customWidth="1"/>
    <col min="68" max="68" width="6.6640625" customWidth="1"/>
    <col min="69" max="69" width="3.109375" customWidth="1"/>
    <col min="70" max="73" width="8.6640625" customWidth="1"/>
    <col min="74" max="74" width="11.5546875" customWidth="1"/>
    <col min="75" max="75" width="3.109375" customWidth="1"/>
    <col min="76" max="76" width="3.33203125" customWidth="1"/>
    <col min="77" max="88" width="5.6640625" customWidth="1"/>
    <col min="89" max="89" width="3.109375" customWidth="1"/>
    <col min="90" max="95" width="5.6640625" customWidth="1"/>
    <col min="96" max="96" width="6.6640625" customWidth="1"/>
    <col min="97" max="97" width="3.44140625" customWidth="1"/>
    <col min="98" max="109" width="5.6640625" customWidth="1"/>
    <col min="110" max="110" width="3.109375" customWidth="1"/>
    <col min="111" max="116" width="5.6640625" customWidth="1"/>
    <col min="118" max="118" width="3.6640625" customWidth="1"/>
    <col min="119" max="130" width="5.6640625" customWidth="1"/>
    <col min="131" max="131" width="3.33203125" customWidth="1"/>
    <col min="132" max="137" width="5.6640625" customWidth="1"/>
    <col min="138" max="138" width="6.6640625" customWidth="1"/>
    <col min="139" max="139" width="3.44140625" customWidth="1"/>
    <col min="140" max="143" width="8.6640625" customWidth="1"/>
    <col min="144" max="144" width="11.5546875" customWidth="1"/>
    <col min="145" max="145" width="4" customWidth="1"/>
    <col min="146" max="146" width="4.109375" customWidth="1"/>
    <col min="151" max="151" width="11.5546875" customWidth="1"/>
  </cols>
  <sheetData>
    <row r="1" spans="1:151" x14ac:dyDescent="0.25">
      <c r="A1" t="s">
        <v>162</v>
      </c>
      <c r="D1" t="s">
        <v>14</v>
      </c>
      <c r="E1" t="s">
        <v>216</v>
      </c>
      <c r="G1" s="3" t="s">
        <v>14</v>
      </c>
      <c r="H1" s="3"/>
      <c r="I1" s="70" t="str">
        <f>E1</f>
        <v>Robyn Bruderer</v>
      </c>
      <c r="J1" s="70"/>
      <c r="K1" s="70"/>
      <c r="L1" s="70"/>
      <c r="M1" s="70"/>
      <c r="N1" s="70"/>
      <c r="O1" s="3"/>
      <c r="P1" s="3"/>
      <c r="S1" s="9"/>
      <c r="AA1" s="19"/>
      <c r="AB1" t="s">
        <v>15</v>
      </c>
      <c r="AD1" s="70" t="str">
        <f>E2</f>
        <v>Chris Wicks</v>
      </c>
      <c r="AE1" s="70"/>
      <c r="AF1" s="70"/>
      <c r="AG1" s="70"/>
      <c r="AH1" s="70"/>
      <c r="AI1" s="70"/>
      <c r="AJ1" s="70"/>
      <c r="AK1" s="70"/>
      <c r="AN1" s="9"/>
      <c r="AV1" s="19"/>
      <c r="AW1" t="s">
        <v>16</v>
      </c>
      <c r="AY1" s="70">
        <f>E3</f>
        <v>0</v>
      </c>
      <c r="AZ1" s="70"/>
      <c r="BA1" s="70"/>
      <c r="BB1" s="70"/>
      <c r="BC1" s="70"/>
      <c r="BD1" s="70"/>
      <c r="BE1" s="70"/>
      <c r="BF1" s="70"/>
      <c r="BI1" s="9"/>
      <c r="BQ1" s="19"/>
      <c r="BV1" s="7">
        <f ca="1">NOW()</f>
        <v>42176.702667245372</v>
      </c>
      <c r="BW1" s="19"/>
      <c r="BX1" s="19"/>
      <c r="BY1" s="3" t="s">
        <v>14</v>
      </c>
      <c r="BZ1" s="3"/>
      <c r="CA1" s="70" t="str">
        <f>E1</f>
        <v>Robyn Bruderer</v>
      </c>
      <c r="CB1" s="70"/>
      <c r="CC1" s="70"/>
      <c r="CD1" s="70"/>
      <c r="CE1" s="70"/>
      <c r="CF1" s="70"/>
      <c r="CG1" s="3"/>
      <c r="CH1" s="3"/>
      <c r="CK1" s="9"/>
      <c r="CS1" s="19"/>
      <c r="CT1" t="s">
        <v>15</v>
      </c>
      <c r="CV1" s="70" t="str">
        <f>E2</f>
        <v>Chris Wicks</v>
      </c>
      <c r="CW1" s="70"/>
      <c r="CX1" s="70"/>
      <c r="CY1" s="70"/>
      <c r="CZ1" s="70"/>
      <c r="DA1" s="70"/>
      <c r="DB1" s="70"/>
      <c r="DC1" s="70"/>
      <c r="DF1" s="9"/>
      <c r="DN1" s="19"/>
      <c r="DO1" t="s">
        <v>16</v>
      </c>
      <c r="DQ1" s="70">
        <f>E3</f>
        <v>0</v>
      </c>
      <c r="DR1" s="70"/>
      <c r="DS1" s="70"/>
      <c r="DT1" s="70"/>
      <c r="DU1" s="70"/>
      <c r="DV1" s="70"/>
      <c r="DW1" s="70"/>
      <c r="DX1" s="70"/>
      <c r="EA1" s="9"/>
      <c r="EI1" s="19"/>
      <c r="EN1" s="7">
        <f ca="1">NOW()</f>
        <v>42176.702667245372</v>
      </c>
      <c r="EO1" s="19"/>
      <c r="EP1" s="19"/>
      <c r="EU1" s="7">
        <f ca="1">NOW()</f>
        <v>42176.702667245372</v>
      </c>
    </row>
    <row r="2" spans="1:151" x14ac:dyDescent="0.25">
      <c r="A2" s="1" t="s">
        <v>163</v>
      </c>
      <c r="D2" t="s">
        <v>15</v>
      </c>
      <c r="E2" t="s">
        <v>217</v>
      </c>
      <c r="S2" s="9"/>
      <c r="AA2" s="19"/>
      <c r="AN2" s="9"/>
      <c r="AV2" s="19"/>
      <c r="BI2" s="9"/>
      <c r="BQ2" s="19"/>
      <c r="BV2" s="8">
        <f ca="1">NOW()</f>
        <v>42176.702667245372</v>
      </c>
      <c r="BW2" s="19"/>
      <c r="BX2" s="19"/>
      <c r="CK2" s="9"/>
      <c r="CS2" s="19"/>
      <c r="DF2" s="9"/>
      <c r="DN2" s="19"/>
      <c r="EA2" s="9"/>
      <c r="EI2" s="19"/>
      <c r="EN2" s="8">
        <f ca="1">NOW()</f>
        <v>42176.702667245372</v>
      </c>
      <c r="EO2" s="19"/>
      <c r="EP2" s="19"/>
      <c r="EU2" s="8">
        <f ca="1">NOW()</f>
        <v>42176.702667245372</v>
      </c>
    </row>
    <row r="3" spans="1:151" x14ac:dyDescent="0.25">
      <c r="A3" t="s">
        <v>165</v>
      </c>
      <c r="C3" t="s">
        <v>164</v>
      </c>
      <c r="D3" t="s">
        <v>16</v>
      </c>
      <c r="S3" s="9"/>
      <c r="AA3" s="19"/>
      <c r="AN3" s="9"/>
      <c r="AV3" s="19"/>
      <c r="BI3" s="9"/>
      <c r="BQ3" s="19"/>
      <c r="BT3" s="3" t="s">
        <v>55</v>
      </c>
      <c r="BU3" s="3"/>
      <c r="BW3" s="19"/>
      <c r="BX3" s="19"/>
      <c r="CK3" s="9"/>
      <c r="CS3" s="19"/>
      <c r="DF3" s="9"/>
      <c r="DN3" s="19"/>
      <c r="EA3" s="9"/>
      <c r="EI3" s="19"/>
      <c r="EL3" s="3" t="s">
        <v>56</v>
      </c>
      <c r="EM3" s="3"/>
      <c r="EO3" s="19"/>
      <c r="EP3" s="19"/>
      <c r="ER3" s="71" t="s">
        <v>53</v>
      </c>
      <c r="ES3" s="71"/>
      <c r="ET3" s="71"/>
      <c r="EU3" s="71"/>
    </row>
    <row r="4" spans="1:151" x14ac:dyDescent="0.25">
      <c r="G4" s="71" t="s">
        <v>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21"/>
      <c r="T4" s="71" t="s">
        <v>11</v>
      </c>
      <c r="U4" s="71"/>
      <c r="V4" s="71"/>
      <c r="W4" s="71"/>
      <c r="X4" s="71"/>
      <c r="Y4" s="71"/>
      <c r="Z4" s="2" t="s">
        <v>12</v>
      </c>
      <c r="AA4" s="19"/>
      <c r="AB4" s="71" t="s">
        <v>9</v>
      </c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21"/>
      <c r="AO4" s="71" t="s">
        <v>11</v>
      </c>
      <c r="AP4" s="71"/>
      <c r="AQ4" s="71"/>
      <c r="AR4" s="71"/>
      <c r="AS4" s="71"/>
      <c r="AT4" s="71"/>
      <c r="AU4" s="2" t="s">
        <v>12</v>
      </c>
      <c r="AV4" s="19"/>
      <c r="AW4" s="71" t="s">
        <v>9</v>
      </c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21"/>
      <c r="BJ4" s="71" t="s">
        <v>11</v>
      </c>
      <c r="BK4" s="71"/>
      <c r="BL4" s="71"/>
      <c r="BM4" s="71"/>
      <c r="BN4" s="71"/>
      <c r="BO4" s="71"/>
      <c r="BP4" s="2" t="s">
        <v>12</v>
      </c>
      <c r="BQ4" s="19"/>
      <c r="BR4" s="71" t="s">
        <v>17</v>
      </c>
      <c r="BS4" s="71"/>
      <c r="BT4" s="71"/>
      <c r="BU4" s="2" t="s">
        <v>21</v>
      </c>
      <c r="BW4" s="19"/>
      <c r="BX4" s="19"/>
      <c r="BY4" s="71" t="s">
        <v>9</v>
      </c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21"/>
      <c r="CL4" s="71" t="s">
        <v>11</v>
      </c>
      <c r="CM4" s="71"/>
      <c r="CN4" s="71"/>
      <c r="CO4" s="71"/>
      <c r="CP4" s="71"/>
      <c r="CQ4" s="71"/>
      <c r="CR4" s="2" t="s">
        <v>12</v>
      </c>
      <c r="CS4" s="19"/>
      <c r="CT4" s="71" t="s">
        <v>9</v>
      </c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21"/>
      <c r="DG4" s="71" t="s">
        <v>11</v>
      </c>
      <c r="DH4" s="71"/>
      <c r="DI4" s="71"/>
      <c r="DJ4" s="71"/>
      <c r="DK4" s="71"/>
      <c r="DL4" s="71"/>
      <c r="DM4" s="2" t="s">
        <v>12</v>
      </c>
      <c r="DN4" s="19"/>
      <c r="DO4" s="71" t="s">
        <v>9</v>
      </c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21"/>
      <c r="EB4" s="71" t="s">
        <v>11</v>
      </c>
      <c r="EC4" s="71"/>
      <c r="ED4" s="71"/>
      <c r="EE4" s="71"/>
      <c r="EF4" s="71"/>
      <c r="EG4" s="71"/>
      <c r="EH4" s="2" t="s">
        <v>12</v>
      </c>
      <c r="EI4" s="19"/>
      <c r="EJ4" s="71" t="s">
        <v>17</v>
      </c>
      <c r="EK4" s="71"/>
      <c r="EL4" s="71"/>
      <c r="EM4" s="2" t="s">
        <v>21</v>
      </c>
      <c r="EO4" s="19"/>
      <c r="EP4" s="19"/>
      <c r="ER4" s="71" t="s">
        <v>57</v>
      </c>
      <c r="ES4" s="71"/>
      <c r="ET4" s="2" t="s">
        <v>29</v>
      </c>
    </row>
    <row r="5" spans="1:151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2" t="s">
        <v>65</v>
      </c>
      <c r="F5" s="32" t="s">
        <v>66</v>
      </c>
      <c r="G5" s="2" t="s">
        <v>7</v>
      </c>
      <c r="H5" s="2" t="s">
        <v>34</v>
      </c>
      <c r="I5" s="2" t="s">
        <v>4</v>
      </c>
      <c r="J5" s="2" t="s">
        <v>5</v>
      </c>
      <c r="K5" s="2" t="s">
        <v>59</v>
      </c>
      <c r="L5" s="2" t="s">
        <v>60</v>
      </c>
      <c r="M5" s="2" t="s">
        <v>6</v>
      </c>
      <c r="N5" s="2" t="s">
        <v>44</v>
      </c>
      <c r="O5" s="2" t="s">
        <v>45</v>
      </c>
      <c r="P5" s="2" t="s">
        <v>46</v>
      </c>
      <c r="Q5" s="2" t="s">
        <v>2</v>
      </c>
      <c r="R5" s="2" t="s">
        <v>8</v>
      </c>
      <c r="S5" s="21"/>
      <c r="T5" s="26" t="s">
        <v>10</v>
      </c>
      <c r="U5" s="2" t="s">
        <v>33</v>
      </c>
      <c r="V5" s="26" t="s">
        <v>62</v>
      </c>
      <c r="W5" s="26" t="s">
        <v>43</v>
      </c>
      <c r="X5" s="2" t="s">
        <v>2</v>
      </c>
      <c r="Y5" s="2" t="s">
        <v>8</v>
      </c>
      <c r="Z5" s="2" t="s">
        <v>13</v>
      </c>
      <c r="AA5" s="20"/>
      <c r="AB5" s="2" t="s">
        <v>7</v>
      </c>
      <c r="AC5" s="2" t="s">
        <v>34</v>
      </c>
      <c r="AD5" s="2" t="s">
        <v>4</v>
      </c>
      <c r="AE5" s="2" t="s">
        <v>5</v>
      </c>
      <c r="AF5" s="2" t="s">
        <v>59</v>
      </c>
      <c r="AG5" s="2" t="s">
        <v>60</v>
      </c>
      <c r="AH5" s="2" t="s">
        <v>6</v>
      </c>
      <c r="AI5" s="2" t="s">
        <v>44</v>
      </c>
      <c r="AJ5" s="2" t="s">
        <v>45</v>
      </c>
      <c r="AK5" s="2" t="s">
        <v>46</v>
      </c>
      <c r="AL5" s="2" t="s">
        <v>2</v>
      </c>
      <c r="AM5" s="2" t="s">
        <v>8</v>
      </c>
      <c r="AN5" s="21"/>
      <c r="AO5" s="26" t="s">
        <v>10</v>
      </c>
      <c r="AP5" s="26" t="s">
        <v>33</v>
      </c>
      <c r="AQ5" s="26" t="s">
        <v>62</v>
      </c>
      <c r="AR5" s="26" t="s">
        <v>43</v>
      </c>
      <c r="AS5" s="26" t="s">
        <v>2</v>
      </c>
      <c r="AT5" s="26" t="s">
        <v>8</v>
      </c>
      <c r="AU5" s="2" t="s">
        <v>13</v>
      </c>
      <c r="AV5" s="20"/>
      <c r="AW5" s="2" t="s">
        <v>7</v>
      </c>
      <c r="AX5" s="2" t="s">
        <v>34</v>
      </c>
      <c r="AY5" s="2" t="s">
        <v>4</v>
      </c>
      <c r="AZ5" s="2" t="s">
        <v>5</v>
      </c>
      <c r="BA5" s="2" t="s">
        <v>59</v>
      </c>
      <c r="BB5" s="2" t="s">
        <v>60</v>
      </c>
      <c r="BC5" s="2" t="s">
        <v>6</v>
      </c>
      <c r="BD5" s="2" t="s">
        <v>44</v>
      </c>
      <c r="BE5" s="2" t="s">
        <v>45</v>
      </c>
      <c r="BF5" s="2" t="s">
        <v>46</v>
      </c>
      <c r="BG5" s="2" t="s">
        <v>2</v>
      </c>
      <c r="BH5" s="2" t="s">
        <v>8</v>
      </c>
      <c r="BI5" s="21"/>
      <c r="BJ5" s="26" t="s">
        <v>10</v>
      </c>
      <c r="BK5" s="26" t="s">
        <v>33</v>
      </c>
      <c r="BL5" s="26" t="s">
        <v>62</v>
      </c>
      <c r="BM5" s="26" t="s">
        <v>43</v>
      </c>
      <c r="BN5" s="26" t="s">
        <v>2</v>
      </c>
      <c r="BO5" s="26" t="s">
        <v>8</v>
      </c>
      <c r="BP5" s="2" t="s">
        <v>13</v>
      </c>
      <c r="BQ5" s="20"/>
      <c r="BR5" s="2" t="s">
        <v>18</v>
      </c>
      <c r="BS5" s="2" t="s">
        <v>19</v>
      </c>
      <c r="BT5" s="2" t="s">
        <v>20</v>
      </c>
      <c r="BU5" s="2" t="s">
        <v>8</v>
      </c>
      <c r="BV5" s="2" t="s">
        <v>54</v>
      </c>
      <c r="BW5" s="20"/>
      <c r="BX5" s="20"/>
      <c r="BY5" s="2" t="s">
        <v>7</v>
      </c>
      <c r="BZ5" s="2" t="s">
        <v>34</v>
      </c>
      <c r="CA5" s="2" t="s">
        <v>4</v>
      </c>
      <c r="CB5" s="2" t="s">
        <v>5</v>
      </c>
      <c r="CC5" s="2" t="s">
        <v>59</v>
      </c>
      <c r="CD5" s="2" t="s">
        <v>60</v>
      </c>
      <c r="CE5" s="2" t="s">
        <v>6</v>
      </c>
      <c r="CF5" s="2" t="s">
        <v>44</v>
      </c>
      <c r="CG5" s="2" t="s">
        <v>45</v>
      </c>
      <c r="CH5" s="2" t="s">
        <v>46</v>
      </c>
      <c r="CI5" s="2" t="s">
        <v>2</v>
      </c>
      <c r="CJ5" s="2" t="s">
        <v>8</v>
      </c>
      <c r="CK5" s="21"/>
      <c r="CL5" s="26" t="s">
        <v>10</v>
      </c>
      <c r="CM5" s="26" t="s">
        <v>33</v>
      </c>
      <c r="CN5" s="26" t="s">
        <v>62</v>
      </c>
      <c r="CO5" s="26" t="s">
        <v>43</v>
      </c>
      <c r="CP5" s="26" t="s">
        <v>2</v>
      </c>
      <c r="CQ5" s="26" t="s">
        <v>8</v>
      </c>
      <c r="CR5" s="2" t="s">
        <v>13</v>
      </c>
      <c r="CS5" s="20"/>
      <c r="CT5" s="2" t="s">
        <v>7</v>
      </c>
      <c r="CU5" s="2" t="s">
        <v>34</v>
      </c>
      <c r="CV5" s="2" t="s">
        <v>4</v>
      </c>
      <c r="CW5" s="2" t="s">
        <v>5</v>
      </c>
      <c r="CX5" s="2" t="s">
        <v>59</v>
      </c>
      <c r="CY5" s="2" t="s">
        <v>60</v>
      </c>
      <c r="CZ5" s="2" t="s">
        <v>6</v>
      </c>
      <c r="DA5" s="2" t="s">
        <v>44</v>
      </c>
      <c r="DB5" s="2" t="s">
        <v>45</v>
      </c>
      <c r="DC5" s="2" t="s">
        <v>46</v>
      </c>
      <c r="DD5" s="2" t="s">
        <v>2</v>
      </c>
      <c r="DE5" s="2" t="s">
        <v>8</v>
      </c>
      <c r="DF5" s="21"/>
      <c r="DG5" s="26" t="s">
        <v>10</v>
      </c>
      <c r="DH5" s="26" t="s">
        <v>33</v>
      </c>
      <c r="DI5" s="26" t="s">
        <v>62</v>
      </c>
      <c r="DJ5" s="26" t="s">
        <v>43</v>
      </c>
      <c r="DK5" s="26" t="s">
        <v>2</v>
      </c>
      <c r="DL5" s="26" t="s">
        <v>8</v>
      </c>
      <c r="DM5" s="2" t="s">
        <v>13</v>
      </c>
      <c r="DN5" s="20"/>
      <c r="DO5" s="2" t="s">
        <v>7</v>
      </c>
      <c r="DP5" s="2" t="s">
        <v>34</v>
      </c>
      <c r="DQ5" s="2" t="s">
        <v>4</v>
      </c>
      <c r="DR5" s="2" t="s">
        <v>5</v>
      </c>
      <c r="DS5" s="2" t="s">
        <v>59</v>
      </c>
      <c r="DT5" s="2" t="s">
        <v>60</v>
      </c>
      <c r="DU5" s="2" t="s">
        <v>6</v>
      </c>
      <c r="DV5" s="2" t="s">
        <v>44</v>
      </c>
      <c r="DW5" s="2" t="s">
        <v>45</v>
      </c>
      <c r="DX5" s="2" t="s">
        <v>46</v>
      </c>
      <c r="DY5" s="2" t="s">
        <v>2</v>
      </c>
      <c r="DZ5" s="2" t="s">
        <v>8</v>
      </c>
      <c r="EA5" s="21"/>
      <c r="EB5" s="26" t="s">
        <v>10</v>
      </c>
      <c r="EC5" s="26" t="s">
        <v>33</v>
      </c>
      <c r="ED5" s="26" t="s">
        <v>62</v>
      </c>
      <c r="EE5" s="26" t="s">
        <v>43</v>
      </c>
      <c r="EF5" s="26" t="s">
        <v>2</v>
      </c>
      <c r="EG5" s="26" t="s">
        <v>8</v>
      </c>
      <c r="EH5" s="2" t="s">
        <v>13</v>
      </c>
      <c r="EI5" s="20"/>
      <c r="EJ5" s="2" t="s">
        <v>18</v>
      </c>
      <c r="EK5" s="2" t="s">
        <v>19</v>
      </c>
      <c r="EL5" s="2" t="s">
        <v>20</v>
      </c>
      <c r="EM5" s="2" t="s">
        <v>8</v>
      </c>
      <c r="EN5" s="2" t="s">
        <v>54</v>
      </c>
      <c r="EO5" s="20"/>
      <c r="EP5" s="20"/>
      <c r="ER5" s="2">
        <v>1</v>
      </c>
      <c r="ES5" s="2">
        <v>2</v>
      </c>
      <c r="ET5" s="2" t="s">
        <v>13</v>
      </c>
      <c r="EU5" s="2" t="s">
        <v>22</v>
      </c>
    </row>
    <row r="6" spans="1:151" x14ac:dyDescent="0.25">
      <c r="S6" s="9"/>
      <c r="AA6" s="19"/>
      <c r="AN6" s="9"/>
      <c r="AV6" s="19"/>
      <c r="BI6" s="9"/>
      <c r="BQ6" s="19"/>
      <c r="BW6" s="19"/>
      <c r="BX6" s="19"/>
      <c r="CK6" s="9"/>
      <c r="CS6" s="19"/>
      <c r="DF6" s="9"/>
      <c r="DN6" s="19"/>
      <c r="EA6" s="9"/>
      <c r="EI6" s="19"/>
      <c r="EO6" s="19"/>
      <c r="EP6" s="19"/>
    </row>
    <row r="7" spans="1:151" x14ac:dyDescent="0.25">
      <c r="A7" s="48">
        <v>147</v>
      </c>
      <c r="B7" s="48" t="s">
        <v>149</v>
      </c>
      <c r="C7" s="51" t="s">
        <v>232</v>
      </c>
      <c r="D7" s="48" t="s">
        <v>226</v>
      </c>
      <c r="E7" s="48" t="s">
        <v>238</v>
      </c>
      <c r="F7" s="48" t="s">
        <v>209</v>
      </c>
      <c r="G7" s="17"/>
      <c r="H7" s="17"/>
      <c r="I7" s="17"/>
      <c r="J7" s="17"/>
      <c r="K7" s="17"/>
      <c r="L7" s="17"/>
      <c r="M7" s="17"/>
      <c r="N7" s="17"/>
      <c r="O7" s="4">
        <f>SUM(G7:N7)</f>
        <v>0</v>
      </c>
      <c r="P7" s="13">
        <f>O7/8</f>
        <v>0</v>
      </c>
      <c r="Q7" s="17"/>
      <c r="R7" s="5">
        <f>(P7*0.75)+(Q7*0.25)</f>
        <v>0</v>
      </c>
      <c r="S7" s="9"/>
      <c r="T7" s="17"/>
      <c r="U7" s="17"/>
      <c r="V7" s="27">
        <f>(T7*0.7)+(U7*0.3)</f>
        <v>0</v>
      </c>
      <c r="W7" s="28"/>
      <c r="X7" s="17"/>
      <c r="Y7" s="6">
        <f>(V7*0.5)+(W7*0.25)+(X7*0.25)</f>
        <v>0</v>
      </c>
      <c r="Z7" s="6">
        <f>(R7+Y7)/2</f>
        <v>0</v>
      </c>
      <c r="AA7" s="19"/>
      <c r="AB7" s="17"/>
      <c r="AC7" s="17"/>
      <c r="AD7" s="17"/>
      <c r="AE7" s="17"/>
      <c r="AF7" s="17"/>
      <c r="AG7" s="17"/>
      <c r="AH7" s="17"/>
      <c r="AI7" s="17"/>
      <c r="AJ7" s="4">
        <f>SUM(AB7:AI7)</f>
        <v>0</v>
      </c>
      <c r="AK7" s="13">
        <f>AJ7/8</f>
        <v>0</v>
      </c>
      <c r="AL7" s="17"/>
      <c r="AM7" s="5">
        <f>(AK7*0.75)+(AL7*0.25)</f>
        <v>0</v>
      </c>
      <c r="AN7" s="9"/>
      <c r="AO7" s="17"/>
      <c r="AP7" s="17"/>
      <c r="AQ7" s="27">
        <f>(AO7*0.7)+(AP7*0.3)</f>
        <v>0</v>
      </c>
      <c r="AR7" s="28"/>
      <c r="AS7" s="17"/>
      <c r="AT7" s="6">
        <f>(AQ7*0.5)+(AR7*0.25)+(AS7*0.25)</f>
        <v>0</v>
      </c>
      <c r="AU7" s="6">
        <f>(AM7+AT7)/2</f>
        <v>0</v>
      </c>
      <c r="AV7" s="19"/>
      <c r="AW7" s="17"/>
      <c r="AX7" s="17"/>
      <c r="AY7" s="17"/>
      <c r="AZ7" s="17"/>
      <c r="BA7" s="17"/>
      <c r="BB7" s="17"/>
      <c r="BC7" s="17"/>
      <c r="BD7" s="17"/>
      <c r="BE7" s="4">
        <f>SUM(AW7:BD7)</f>
        <v>0</v>
      </c>
      <c r="BF7" s="13">
        <f>BE7/8</f>
        <v>0</v>
      </c>
      <c r="BG7" s="17"/>
      <c r="BH7" s="5">
        <f>(BF7*0.75)+(BG7*0.25)</f>
        <v>0</v>
      </c>
      <c r="BI7" s="9"/>
      <c r="BJ7" s="17"/>
      <c r="BK7" s="17"/>
      <c r="BL7" s="27">
        <f>(BJ7*0.7)+(BK7*0.3)</f>
        <v>0</v>
      </c>
      <c r="BM7" s="28"/>
      <c r="BN7" s="17"/>
      <c r="BO7" s="6">
        <f>(BL7*0.5)+(BM7*0.25)+(BN7*0.25)</f>
        <v>0</v>
      </c>
      <c r="BP7" s="6">
        <f>(BH7+BO7)/2</f>
        <v>0</v>
      </c>
      <c r="BQ7" s="19"/>
      <c r="BR7" s="6">
        <f>Z7</f>
        <v>0</v>
      </c>
      <c r="BS7" s="6">
        <f>AU7</f>
        <v>0</v>
      </c>
      <c r="BT7" s="6">
        <f>BP7</f>
        <v>0</v>
      </c>
      <c r="BU7" s="6">
        <f>AVERAGE(BR7:BT7)</f>
        <v>0</v>
      </c>
      <c r="BV7">
        <f>RANK(BU7,BU$7:BU$7)</f>
        <v>1</v>
      </c>
      <c r="BW7" s="19"/>
      <c r="BX7" s="19"/>
      <c r="BY7" s="17"/>
      <c r="BZ7" s="17"/>
      <c r="CA7" s="17"/>
      <c r="CB7" s="17"/>
      <c r="CC7" s="17"/>
      <c r="CD7" s="17"/>
      <c r="CE7" s="17"/>
      <c r="CF7" s="17"/>
      <c r="CG7" s="4">
        <f>SUM(BY7:CF7)</f>
        <v>0</v>
      </c>
      <c r="CH7" s="13">
        <f>CG7/8</f>
        <v>0</v>
      </c>
      <c r="CI7" s="17"/>
      <c r="CJ7" s="5">
        <f>(CH7*0.75)+(CI7*0.25)</f>
        <v>0</v>
      </c>
      <c r="CK7" s="9"/>
      <c r="CL7" s="17"/>
      <c r="CM7" s="17"/>
      <c r="CN7" s="27">
        <f>(CL7*0.7)+(CM7*0.3)</f>
        <v>0</v>
      </c>
      <c r="CO7" s="28"/>
      <c r="CP7" s="17"/>
      <c r="CQ7" s="6">
        <f>(CN7*0.5)+(CO7*0.25)+(CP7*0.25)</f>
        <v>0</v>
      </c>
      <c r="CR7" s="6">
        <f>(CJ7+CQ7)/2</f>
        <v>0</v>
      </c>
      <c r="CS7" s="19"/>
      <c r="CT7" s="17"/>
      <c r="CU7" s="17"/>
      <c r="CV7" s="17"/>
      <c r="CW7" s="17"/>
      <c r="CX7" s="17"/>
      <c r="CY7" s="17"/>
      <c r="CZ7" s="17"/>
      <c r="DA7" s="17"/>
      <c r="DB7" s="4">
        <f>SUM(CT7:DA7)</f>
        <v>0</v>
      </c>
      <c r="DC7" s="13">
        <f>DB7/8</f>
        <v>0</v>
      </c>
      <c r="DD7" s="17"/>
      <c r="DE7" s="5">
        <f>(DC7*0.75)+(DD7*0.25)</f>
        <v>0</v>
      </c>
      <c r="DF7" s="9"/>
      <c r="DG7" s="17"/>
      <c r="DH7" s="17"/>
      <c r="DI7" s="27">
        <f>(DG7*0.7)+(DH7*0.3)</f>
        <v>0</v>
      </c>
      <c r="DJ7" s="28"/>
      <c r="DK7" s="17"/>
      <c r="DL7" s="6">
        <f>(DI7*0.5)+(DJ7*0.25)+(DK7*0.25)</f>
        <v>0</v>
      </c>
      <c r="DM7" s="6">
        <f>(DE7+DL7)/2</f>
        <v>0</v>
      </c>
      <c r="DN7" s="19"/>
      <c r="DO7" s="17"/>
      <c r="DP7" s="17"/>
      <c r="DQ7" s="17"/>
      <c r="DR7" s="17"/>
      <c r="DS7" s="17"/>
      <c r="DT7" s="17"/>
      <c r="DU7" s="17"/>
      <c r="DV7" s="17"/>
      <c r="DW7" s="4">
        <f>SUM(DO7:DV7)</f>
        <v>0</v>
      </c>
      <c r="DX7" s="13">
        <f>DW7/8</f>
        <v>0</v>
      </c>
      <c r="DY7" s="17"/>
      <c r="DZ7" s="5">
        <f>(DX7*0.75)+(DY7*0.25)</f>
        <v>0</v>
      </c>
      <c r="EA7" s="9"/>
      <c r="EB7" s="17"/>
      <c r="EC7" s="17"/>
      <c r="ED7" s="27">
        <f>(EB7*0.7)+(EC7*0.3)</f>
        <v>0</v>
      </c>
      <c r="EE7" s="28"/>
      <c r="EF7" s="17"/>
      <c r="EG7" s="6">
        <f>(ED7*0.5)+(EE7*0.25)+(EF7*0.25)</f>
        <v>0</v>
      </c>
      <c r="EH7" s="6">
        <f>(DZ7+EG7)/2</f>
        <v>0</v>
      </c>
      <c r="EI7" s="19"/>
      <c r="EJ7" s="6">
        <f>CR7</f>
        <v>0</v>
      </c>
      <c r="EK7" s="6">
        <f>DM7</f>
        <v>0</v>
      </c>
      <c r="EL7" s="6">
        <f>EH7</f>
        <v>0</v>
      </c>
      <c r="EM7" s="6">
        <f>AVERAGE(EJ7:EL7)</f>
        <v>0</v>
      </c>
      <c r="EN7">
        <f>RANK(EM7,EM$7:EM$7)</f>
        <v>1</v>
      </c>
      <c r="EO7" s="19"/>
      <c r="EP7" s="19"/>
      <c r="ER7" s="6">
        <f>BU7</f>
        <v>0</v>
      </c>
      <c r="ES7" s="6">
        <f>EM7</f>
        <v>0</v>
      </c>
      <c r="ET7" s="6">
        <f>AVERAGE(EQ7:ES7)</f>
        <v>0</v>
      </c>
      <c r="EU7">
        <f>RANK(ET7,ET$7:ET$7)</f>
        <v>1</v>
      </c>
    </row>
    <row r="8" spans="1:151" x14ac:dyDescent="0.25"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T8" s="4"/>
      <c r="U8" s="4"/>
      <c r="V8" s="4"/>
      <c r="W8" s="4"/>
      <c r="X8" s="4"/>
      <c r="Y8" s="4"/>
      <c r="Z8" s="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"/>
      <c r="AO8" s="4"/>
      <c r="AP8" s="4"/>
      <c r="AQ8" s="4"/>
      <c r="AR8" s="4"/>
      <c r="AS8" s="4"/>
      <c r="AT8" s="6"/>
      <c r="AU8" s="6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5"/>
      <c r="BJ8" s="4"/>
      <c r="BK8" s="4"/>
      <c r="BL8" s="4"/>
      <c r="BM8" s="4"/>
      <c r="BN8" s="4"/>
      <c r="BO8" s="6"/>
      <c r="BP8" s="6"/>
      <c r="BR8" s="6"/>
      <c r="BS8" s="6"/>
      <c r="BT8" s="6"/>
      <c r="BU8" s="6"/>
    </row>
  </sheetData>
  <mergeCells count="22">
    <mergeCell ref="DG4:DL4"/>
    <mergeCell ref="ER4:ES4"/>
    <mergeCell ref="ER3:EU3"/>
    <mergeCell ref="DQ1:DX1"/>
    <mergeCell ref="DO4:DZ4"/>
    <mergeCell ref="EB4:EG4"/>
    <mergeCell ref="EJ4:EL4"/>
    <mergeCell ref="CA1:CF1"/>
    <mergeCell ref="CV1:DC1"/>
    <mergeCell ref="BR4:BT4"/>
    <mergeCell ref="BY4:CJ4"/>
    <mergeCell ref="CL4:CQ4"/>
    <mergeCell ref="CT4:DE4"/>
    <mergeCell ref="I1:N1"/>
    <mergeCell ref="G4:R4"/>
    <mergeCell ref="BJ4:BO4"/>
    <mergeCell ref="AD1:AK1"/>
    <mergeCell ref="AB4:AM4"/>
    <mergeCell ref="AO4:AT4"/>
    <mergeCell ref="AY1:BF1"/>
    <mergeCell ref="AW4:BH4"/>
    <mergeCell ref="T4:Y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3.2" x14ac:dyDescent="0.25"/>
  <cols>
    <col min="1" max="1" width="5.5546875" customWidth="1"/>
    <col min="2" max="2" width="20" customWidth="1"/>
    <col min="3" max="3" width="13.109375" customWidth="1"/>
    <col min="4" max="4" width="14" customWidth="1"/>
    <col min="5" max="5" width="14.88671875" customWidth="1"/>
    <col min="6" max="6" width="9.88671875" customWidth="1"/>
    <col min="7" max="17" width="5.6640625" customWidth="1"/>
    <col min="18" max="18" width="3.109375" customWidth="1"/>
    <col min="19" max="22" width="5.6640625" customWidth="1"/>
    <col min="23" max="23" width="6.6640625" customWidth="1"/>
    <col min="24" max="24" width="3.109375" customWidth="1"/>
    <col min="25" max="35" width="5.6640625" customWidth="1"/>
    <col min="36" max="36" width="3.109375" customWidth="1"/>
    <col min="37" max="40" width="5.6640625" customWidth="1"/>
    <col min="41" max="41" width="6.6640625" customWidth="1"/>
    <col min="42" max="42" width="3.109375" customWidth="1"/>
    <col min="43" max="53" width="5.6640625" customWidth="1"/>
    <col min="54" max="54" width="3.109375" customWidth="1"/>
    <col min="55" max="58" width="5.6640625" customWidth="1"/>
    <col min="59" max="59" width="6.6640625" customWidth="1"/>
    <col min="60" max="60" width="3.109375" customWidth="1"/>
    <col min="61" max="64" width="8.6640625" customWidth="1"/>
    <col min="65" max="65" width="11.5546875" customWidth="1"/>
  </cols>
  <sheetData>
    <row r="1" spans="1:65" x14ac:dyDescent="0.25">
      <c r="A1" t="s">
        <v>162</v>
      </c>
      <c r="D1" t="s">
        <v>14</v>
      </c>
      <c r="E1" t="s">
        <v>216</v>
      </c>
      <c r="G1" s="3" t="s">
        <v>14</v>
      </c>
      <c r="H1" s="3"/>
      <c r="I1" s="70" t="str">
        <f>E1</f>
        <v>Robyn Bruderer</v>
      </c>
      <c r="J1" s="70"/>
      <c r="K1" s="70"/>
      <c r="L1" s="70"/>
      <c r="M1" s="70"/>
      <c r="N1" s="3"/>
      <c r="O1" s="3"/>
      <c r="R1" s="9"/>
      <c r="X1" s="19"/>
      <c r="Y1" t="s">
        <v>15</v>
      </c>
      <c r="AA1" s="70" t="str">
        <f>E2</f>
        <v>Chris Wicks</v>
      </c>
      <c r="AB1" s="70"/>
      <c r="AC1" s="70"/>
      <c r="AD1" s="70"/>
      <c r="AE1" s="70"/>
      <c r="AF1" s="70"/>
      <c r="AG1" s="70"/>
      <c r="AJ1" s="9"/>
      <c r="AP1" s="19"/>
      <c r="AQ1" t="s">
        <v>16</v>
      </c>
      <c r="AS1" s="70">
        <f>E3</f>
        <v>0</v>
      </c>
      <c r="AT1" s="70"/>
      <c r="AU1" s="70"/>
      <c r="AV1" s="70"/>
      <c r="AW1" s="70"/>
      <c r="AX1" s="70"/>
      <c r="AY1" s="70"/>
      <c r="BB1" s="9"/>
      <c r="BH1" s="19"/>
      <c r="BM1" s="7">
        <f ca="1">NOW()</f>
        <v>42176.702667245372</v>
      </c>
    </row>
    <row r="2" spans="1:65" x14ac:dyDescent="0.25">
      <c r="A2" s="1" t="s">
        <v>163</v>
      </c>
      <c r="D2" t="s">
        <v>15</v>
      </c>
      <c r="E2" t="s">
        <v>217</v>
      </c>
      <c r="R2" s="9"/>
      <c r="X2" s="19"/>
      <c r="AJ2" s="9"/>
      <c r="AP2" s="19"/>
      <c r="BB2" s="9"/>
      <c r="BH2" s="19"/>
      <c r="BM2" s="8">
        <f ca="1">NOW()</f>
        <v>42176.702667245372</v>
      </c>
    </row>
    <row r="3" spans="1:65" x14ac:dyDescent="0.25">
      <c r="A3" t="s">
        <v>166</v>
      </c>
      <c r="C3" t="s">
        <v>167</v>
      </c>
      <c r="D3" t="s">
        <v>16</v>
      </c>
      <c r="R3" s="9"/>
      <c r="X3" s="19"/>
      <c r="AJ3" s="9"/>
      <c r="AP3" s="19"/>
      <c r="BB3" s="9"/>
      <c r="BH3" s="19"/>
    </row>
    <row r="4" spans="1:65" x14ac:dyDescent="0.25">
      <c r="G4" s="71" t="s">
        <v>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21"/>
      <c r="S4" s="71" t="s">
        <v>11</v>
      </c>
      <c r="T4" s="71"/>
      <c r="U4" s="71"/>
      <c r="V4" s="71"/>
      <c r="W4" s="2" t="s">
        <v>12</v>
      </c>
      <c r="X4" s="19"/>
      <c r="Y4" s="71" t="s">
        <v>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21"/>
      <c r="AK4" s="71" t="s">
        <v>11</v>
      </c>
      <c r="AL4" s="71"/>
      <c r="AM4" s="71"/>
      <c r="AN4" s="71"/>
      <c r="AO4" s="2" t="s">
        <v>12</v>
      </c>
      <c r="AP4" s="19"/>
      <c r="AQ4" s="71" t="s">
        <v>9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21"/>
      <c r="BC4" s="71" t="s">
        <v>11</v>
      </c>
      <c r="BD4" s="71"/>
      <c r="BE4" s="71"/>
      <c r="BF4" s="71"/>
      <c r="BG4" s="2" t="s">
        <v>12</v>
      </c>
      <c r="BH4" s="19"/>
      <c r="BI4" s="71" t="s">
        <v>17</v>
      </c>
      <c r="BJ4" s="71"/>
      <c r="BK4" s="71"/>
      <c r="BL4" s="2" t="s">
        <v>21</v>
      </c>
    </row>
    <row r="5" spans="1:65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2" t="s">
        <v>65</v>
      </c>
      <c r="F5" s="32" t="s">
        <v>66</v>
      </c>
      <c r="G5" s="2" t="s">
        <v>7</v>
      </c>
      <c r="H5" s="2" t="s">
        <v>34</v>
      </c>
      <c r="I5" s="2" t="s">
        <v>4</v>
      </c>
      <c r="J5" s="2" t="s">
        <v>6</v>
      </c>
      <c r="K5" s="2" t="s">
        <v>36</v>
      </c>
      <c r="L5" s="2" t="s">
        <v>48</v>
      </c>
      <c r="M5" s="2" t="s">
        <v>61</v>
      </c>
      <c r="N5" s="2" t="s">
        <v>45</v>
      </c>
      <c r="O5" s="2" t="s">
        <v>46</v>
      </c>
      <c r="P5" s="2" t="s">
        <v>2</v>
      </c>
      <c r="Q5" s="2" t="s">
        <v>8</v>
      </c>
      <c r="R5" s="21"/>
      <c r="S5" s="26" t="s">
        <v>10</v>
      </c>
      <c r="T5" s="26" t="s">
        <v>43</v>
      </c>
      <c r="U5" s="2" t="s">
        <v>2</v>
      </c>
      <c r="V5" s="2" t="s">
        <v>8</v>
      </c>
      <c r="W5" s="2" t="s">
        <v>13</v>
      </c>
      <c r="X5" s="20"/>
      <c r="Y5" s="2" t="s">
        <v>7</v>
      </c>
      <c r="Z5" s="2" t="s">
        <v>34</v>
      </c>
      <c r="AA5" s="2" t="s">
        <v>4</v>
      </c>
      <c r="AB5" s="2" t="s">
        <v>6</v>
      </c>
      <c r="AC5" s="2" t="s">
        <v>36</v>
      </c>
      <c r="AD5" s="2" t="s">
        <v>48</v>
      </c>
      <c r="AE5" s="2" t="s">
        <v>61</v>
      </c>
      <c r="AF5" s="2" t="s">
        <v>45</v>
      </c>
      <c r="AG5" s="2" t="s">
        <v>46</v>
      </c>
      <c r="AH5" s="2" t="s">
        <v>2</v>
      </c>
      <c r="AI5" s="2" t="s">
        <v>8</v>
      </c>
      <c r="AJ5" s="21"/>
      <c r="AK5" s="26" t="s">
        <v>10</v>
      </c>
      <c r="AL5" s="26" t="s">
        <v>43</v>
      </c>
      <c r="AM5" s="26" t="s">
        <v>2</v>
      </c>
      <c r="AN5" s="26" t="s">
        <v>8</v>
      </c>
      <c r="AO5" s="2" t="s">
        <v>13</v>
      </c>
      <c r="AP5" s="20"/>
      <c r="AQ5" s="2" t="s">
        <v>7</v>
      </c>
      <c r="AR5" s="2" t="s">
        <v>34</v>
      </c>
      <c r="AS5" s="2" t="s">
        <v>4</v>
      </c>
      <c r="AT5" s="2" t="s">
        <v>6</v>
      </c>
      <c r="AU5" s="2" t="s">
        <v>36</v>
      </c>
      <c r="AV5" s="2" t="s">
        <v>48</v>
      </c>
      <c r="AW5" s="2" t="s">
        <v>61</v>
      </c>
      <c r="AX5" s="2" t="s">
        <v>45</v>
      </c>
      <c r="AY5" s="2" t="s">
        <v>46</v>
      </c>
      <c r="AZ5" s="2" t="s">
        <v>2</v>
      </c>
      <c r="BA5" s="2" t="s">
        <v>8</v>
      </c>
      <c r="BB5" s="21"/>
      <c r="BC5" s="26" t="s">
        <v>10</v>
      </c>
      <c r="BD5" s="26" t="s">
        <v>43</v>
      </c>
      <c r="BE5" s="26" t="s">
        <v>2</v>
      </c>
      <c r="BF5" s="26" t="s">
        <v>8</v>
      </c>
      <c r="BG5" s="2" t="s">
        <v>13</v>
      </c>
      <c r="BH5" s="20"/>
      <c r="BI5" s="2" t="s">
        <v>18</v>
      </c>
      <c r="BJ5" s="2" t="s">
        <v>19</v>
      </c>
      <c r="BK5" s="2" t="s">
        <v>20</v>
      </c>
      <c r="BL5" s="2" t="s">
        <v>8</v>
      </c>
      <c r="BM5" s="2" t="s">
        <v>54</v>
      </c>
    </row>
    <row r="6" spans="1:65" x14ac:dyDescent="0.25">
      <c r="R6" s="9"/>
      <c r="X6" s="19"/>
      <c r="AJ6" s="9"/>
      <c r="AP6" s="19"/>
      <c r="BB6" s="9"/>
      <c r="BH6" s="19"/>
    </row>
    <row r="7" spans="1:65" x14ac:dyDescent="0.25">
      <c r="A7" s="48">
        <v>137</v>
      </c>
      <c r="B7" s="48" t="s">
        <v>133</v>
      </c>
      <c r="C7" s="51" t="s">
        <v>249</v>
      </c>
      <c r="D7" s="48" t="s">
        <v>245</v>
      </c>
      <c r="E7" s="48" t="s">
        <v>134</v>
      </c>
      <c r="F7" s="48" t="s">
        <v>197</v>
      </c>
      <c r="G7" s="17">
        <v>6.2</v>
      </c>
      <c r="H7" s="17">
        <v>6.5</v>
      </c>
      <c r="I7" s="17">
        <v>6.2</v>
      </c>
      <c r="J7" s="17">
        <v>6.5</v>
      </c>
      <c r="K7" s="17">
        <v>6.7</v>
      </c>
      <c r="L7" s="17">
        <v>6.7</v>
      </c>
      <c r="M7" s="17">
        <v>6</v>
      </c>
      <c r="N7" s="4">
        <f t="shared" ref="N7:N15" si="0">SUM(G7:M7)</f>
        <v>44.800000000000004</v>
      </c>
      <c r="O7" s="13">
        <f t="shared" ref="O7:O15" si="1">N7/7</f>
        <v>6.4</v>
      </c>
      <c r="P7" s="17">
        <v>6</v>
      </c>
      <c r="Q7" s="5">
        <f t="shared" ref="Q7:Q15" si="2">(O7*0.75)+(P7*0.25)</f>
        <v>6.3000000000000007</v>
      </c>
      <c r="R7" s="9"/>
      <c r="S7" s="17">
        <v>7.6</v>
      </c>
      <c r="T7" s="17">
        <v>6.7</v>
      </c>
      <c r="U7" s="17">
        <v>6</v>
      </c>
      <c r="V7" s="6">
        <f t="shared" ref="V7:V15" si="3">(S7*0.5)+(T7*0.25)+(U7*0.25)</f>
        <v>6.9749999999999996</v>
      </c>
      <c r="W7" s="6">
        <f t="shared" ref="W7:W15" si="4">(Q7+V7)/2</f>
        <v>6.6375000000000002</v>
      </c>
      <c r="X7" s="19"/>
      <c r="Y7" s="17">
        <v>5.5</v>
      </c>
      <c r="Z7" s="17">
        <v>6</v>
      </c>
      <c r="AA7" s="17">
        <v>5</v>
      </c>
      <c r="AB7" s="17">
        <v>6.8</v>
      </c>
      <c r="AC7" s="17">
        <v>6</v>
      </c>
      <c r="AD7" s="17">
        <v>5</v>
      </c>
      <c r="AE7" s="17">
        <v>4.5</v>
      </c>
      <c r="AF7" s="4">
        <f t="shared" ref="AF7:AF15" si="5">SUM(Y7:AE7)</f>
        <v>38.799999999999997</v>
      </c>
      <c r="AG7" s="13">
        <f t="shared" ref="AG7:AG15" si="6">AF7/7</f>
        <v>5.5428571428571427</v>
      </c>
      <c r="AH7" s="17">
        <v>5.7</v>
      </c>
      <c r="AI7" s="5">
        <f t="shared" ref="AI7:AI15" si="7">(AG7*0.75)+(AH7*0.25)</f>
        <v>5.5821428571428564</v>
      </c>
      <c r="AJ7" s="9"/>
      <c r="AK7" s="17">
        <v>8.1</v>
      </c>
      <c r="AL7" s="17">
        <v>6.5</v>
      </c>
      <c r="AM7" s="17">
        <v>5.8</v>
      </c>
      <c r="AN7" s="6">
        <f t="shared" ref="AN7:AN15" si="8">(AK7*0.5)+(AL7*0.25)+(AM7*0.25)</f>
        <v>7.125</v>
      </c>
      <c r="AO7" s="6">
        <f t="shared" ref="AO7:AO15" si="9">(AI7+AN7)/2</f>
        <v>6.3535714285714278</v>
      </c>
      <c r="AP7" s="19"/>
      <c r="AQ7" s="17"/>
      <c r="AR7" s="17"/>
      <c r="AS7" s="17"/>
      <c r="AT7" s="17"/>
      <c r="AU7" s="17"/>
      <c r="AV7" s="17"/>
      <c r="AW7" s="17"/>
      <c r="AX7" s="4">
        <f t="shared" ref="AX7:AX15" si="10">SUM(AQ7:AW7)</f>
        <v>0</v>
      </c>
      <c r="AY7" s="13">
        <f t="shared" ref="AY7:AY15" si="11">AX7/7</f>
        <v>0</v>
      </c>
      <c r="AZ7" s="17"/>
      <c r="BA7" s="5">
        <f t="shared" ref="BA7:BA15" si="12">(AY7*0.75)+(AZ7*0.25)</f>
        <v>0</v>
      </c>
      <c r="BB7" s="9"/>
      <c r="BC7" s="17"/>
      <c r="BD7" s="17"/>
      <c r="BE7" s="17"/>
      <c r="BF7" s="6">
        <f t="shared" ref="BF7:BF15" si="13">(BC7*0.5)+(BD7*0.25)+(BE7*0.25)</f>
        <v>0</v>
      </c>
      <c r="BG7" s="6">
        <f t="shared" ref="BG7:BG15" si="14">(BA7+BF7)/2</f>
        <v>0</v>
      </c>
      <c r="BH7" s="19"/>
      <c r="BI7" s="6">
        <f t="shared" ref="BI7:BI15" si="15">W7</f>
        <v>6.6375000000000002</v>
      </c>
      <c r="BJ7" s="6">
        <f t="shared" ref="BJ7:BJ15" si="16">AO7</f>
        <v>6.3535714285714278</v>
      </c>
      <c r="BK7" s="6"/>
      <c r="BL7" s="6">
        <f t="shared" ref="BL7:BL15" si="17">AVERAGE(BI7:BK7)</f>
        <v>6.4955357142857135</v>
      </c>
      <c r="BM7">
        <v>1</v>
      </c>
    </row>
    <row r="8" spans="1:65" x14ac:dyDescent="0.25">
      <c r="A8" s="48">
        <v>115</v>
      </c>
      <c r="B8" s="48" t="s">
        <v>95</v>
      </c>
      <c r="C8" s="51" t="s">
        <v>212</v>
      </c>
      <c r="D8" s="48" t="s">
        <v>213</v>
      </c>
      <c r="E8" s="48" t="s">
        <v>247</v>
      </c>
      <c r="F8" s="48" t="s">
        <v>224</v>
      </c>
      <c r="G8" s="17">
        <v>5.3</v>
      </c>
      <c r="H8" s="17">
        <v>6.2</v>
      </c>
      <c r="I8" s="17">
        <v>5.8</v>
      </c>
      <c r="J8" s="17">
        <v>4</v>
      </c>
      <c r="K8" s="17">
        <v>6</v>
      </c>
      <c r="L8" s="17">
        <v>5.7</v>
      </c>
      <c r="M8" s="17">
        <v>6.3</v>
      </c>
      <c r="N8" s="4">
        <f t="shared" si="0"/>
        <v>39.299999999999997</v>
      </c>
      <c r="O8" s="13">
        <f t="shared" si="1"/>
        <v>5.6142857142857139</v>
      </c>
      <c r="P8" s="17">
        <v>5.7</v>
      </c>
      <c r="Q8" s="5">
        <f t="shared" si="2"/>
        <v>5.6357142857142852</v>
      </c>
      <c r="R8" s="9"/>
      <c r="S8" s="17">
        <v>7.8</v>
      </c>
      <c r="T8" s="17">
        <v>5.5</v>
      </c>
      <c r="U8" s="17">
        <v>5.5</v>
      </c>
      <c r="V8" s="6">
        <f t="shared" si="3"/>
        <v>6.65</v>
      </c>
      <c r="W8" s="6">
        <f t="shared" si="4"/>
        <v>6.1428571428571423</v>
      </c>
      <c r="X8" s="19"/>
      <c r="Y8" s="17">
        <v>4.8</v>
      </c>
      <c r="Z8" s="17">
        <v>5.0999999999999996</v>
      </c>
      <c r="AA8" s="17">
        <v>6.5</v>
      </c>
      <c r="AB8" s="17">
        <v>4</v>
      </c>
      <c r="AC8" s="17">
        <v>5</v>
      </c>
      <c r="AD8" s="17">
        <v>5</v>
      </c>
      <c r="AE8" s="17">
        <v>5</v>
      </c>
      <c r="AF8" s="4">
        <f t="shared" si="5"/>
        <v>35.4</v>
      </c>
      <c r="AG8" s="13">
        <f t="shared" si="6"/>
        <v>5.0571428571428569</v>
      </c>
      <c r="AH8" s="17">
        <v>5.8</v>
      </c>
      <c r="AI8" s="5">
        <f t="shared" si="7"/>
        <v>5.2428571428571429</v>
      </c>
      <c r="AJ8" s="9"/>
      <c r="AK8" s="17">
        <v>7.4</v>
      </c>
      <c r="AL8" s="17">
        <v>5.5</v>
      </c>
      <c r="AM8" s="17">
        <v>5.5</v>
      </c>
      <c r="AN8" s="6">
        <f t="shared" si="8"/>
        <v>6.45</v>
      </c>
      <c r="AO8" s="6">
        <f t="shared" si="9"/>
        <v>5.8464285714285715</v>
      </c>
      <c r="AP8" s="19"/>
      <c r="AQ8" s="17"/>
      <c r="AR8" s="17"/>
      <c r="AS8" s="17"/>
      <c r="AT8" s="17"/>
      <c r="AU8" s="17"/>
      <c r="AV8" s="17"/>
      <c r="AW8" s="17"/>
      <c r="AX8" s="4">
        <f t="shared" si="10"/>
        <v>0</v>
      </c>
      <c r="AY8" s="13">
        <f t="shared" si="11"/>
        <v>0</v>
      </c>
      <c r="AZ8" s="17"/>
      <c r="BA8" s="5">
        <f t="shared" si="12"/>
        <v>0</v>
      </c>
      <c r="BB8" s="9"/>
      <c r="BC8" s="17"/>
      <c r="BD8" s="17"/>
      <c r="BE8" s="17"/>
      <c r="BF8" s="6">
        <f t="shared" si="13"/>
        <v>0</v>
      </c>
      <c r="BG8" s="6">
        <f t="shared" si="14"/>
        <v>0</v>
      </c>
      <c r="BH8" s="19"/>
      <c r="BI8" s="6">
        <f t="shared" si="15"/>
        <v>6.1428571428571423</v>
      </c>
      <c r="BJ8" s="6">
        <f t="shared" si="16"/>
        <v>5.8464285714285715</v>
      </c>
      <c r="BK8" s="6"/>
      <c r="BL8" s="6">
        <f t="shared" si="17"/>
        <v>5.9946428571428569</v>
      </c>
      <c r="BM8">
        <v>1</v>
      </c>
    </row>
    <row r="9" spans="1:65" x14ac:dyDescent="0.25">
      <c r="A9" s="48">
        <v>109</v>
      </c>
      <c r="B9" s="48" t="s">
        <v>84</v>
      </c>
      <c r="C9" s="51" t="s">
        <v>219</v>
      </c>
      <c r="D9" s="48" t="s">
        <v>208</v>
      </c>
      <c r="E9" s="48" t="s">
        <v>85</v>
      </c>
      <c r="F9" s="48" t="s">
        <v>209</v>
      </c>
      <c r="G9" s="17">
        <v>5.3</v>
      </c>
      <c r="H9" s="17">
        <v>6.5</v>
      </c>
      <c r="I9" s="17">
        <v>5.7</v>
      </c>
      <c r="J9" s="17">
        <v>6.3</v>
      </c>
      <c r="K9" s="17">
        <v>6.5</v>
      </c>
      <c r="L9" s="17">
        <v>5.7</v>
      </c>
      <c r="M9" s="17">
        <v>6</v>
      </c>
      <c r="N9" s="4">
        <f t="shared" si="0"/>
        <v>42</v>
      </c>
      <c r="O9" s="13">
        <f t="shared" si="1"/>
        <v>6</v>
      </c>
      <c r="P9" s="17">
        <v>6.2</v>
      </c>
      <c r="Q9" s="5">
        <f t="shared" si="2"/>
        <v>6.05</v>
      </c>
      <c r="R9" s="9"/>
      <c r="S9" s="17">
        <v>6.4</v>
      </c>
      <c r="T9" s="17">
        <v>5.8</v>
      </c>
      <c r="U9" s="17">
        <v>6</v>
      </c>
      <c r="V9" s="6">
        <f t="shared" si="3"/>
        <v>6.15</v>
      </c>
      <c r="W9" s="6">
        <f t="shared" si="4"/>
        <v>6.1</v>
      </c>
      <c r="X9" s="19"/>
      <c r="Y9" s="17">
        <v>4.5</v>
      </c>
      <c r="Z9" s="17">
        <v>5.5</v>
      </c>
      <c r="AA9" s="17">
        <v>5.5</v>
      </c>
      <c r="AB9" s="17">
        <v>5.8</v>
      </c>
      <c r="AC9" s="17">
        <v>5.5</v>
      </c>
      <c r="AD9" s="17">
        <v>5</v>
      </c>
      <c r="AE9" s="17">
        <v>4.8</v>
      </c>
      <c r="AF9" s="4">
        <f t="shared" si="5"/>
        <v>36.6</v>
      </c>
      <c r="AG9" s="13">
        <f t="shared" si="6"/>
        <v>5.2285714285714286</v>
      </c>
      <c r="AH9" s="17">
        <v>6.2</v>
      </c>
      <c r="AI9" s="5">
        <f t="shared" si="7"/>
        <v>5.4714285714285715</v>
      </c>
      <c r="AJ9" s="9"/>
      <c r="AK9" s="17">
        <v>7</v>
      </c>
      <c r="AL9" s="17">
        <v>5.2</v>
      </c>
      <c r="AM9" s="17">
        <v>6</v>
      </c>
      <c r="AN9" s="6">
        <f t="shared" si="8"/>
        <v>6.3</v>
      </c>
      <c r="AO9" s="6">
        <f t="shared" si="9"/>
        <v>5.8857142857142861</v>
      </c>
      <c r="AP9" s="19"/>
      <c r="AQ9" s="17"/>
      <c r="AR9" s="17"/>
      <c r="AS9" s="17"/>
      <c r="AT9" s="17"/>
      <c r="AU9" s="17"/>
      <c r="AV9" s="17"/>
      <c r="AW9" s="17"/>
      <c r="AX9" s="4">
        <f t="shared" si="10"/>
        <v>0</v>
      </c>
      <c r="AY9" s="13">
        <f t="shared" si="11"/>
        <v>0</v>
      </c>
      <c r="AZ9" s="17"/>
      <c r="BA9" s="5">
        <f t="shared" si="12"/>
        <v>0</v>
      </c>
      <c r="BB9" s="9"/>
      <c r="BC9" s="17"/>
      <c r="BD9" s="17"/>
      <c r="BE9" s="17"/>
      <c r="BF9" s="6">
        <f t="shared" si="13"/>
        <v>0</v>
      </c>
      <c r="BG9" s="6">
        <f t="shared" si="14"/>
        <v>0</v>
      </c>
      <c r="BH9" s="19"/>
      <c r="BI9" s="6">
        <f t="shared" si="15"/>
        <v>6.1</v>
      </c>
      <c r="BJ9" s="6">
        <f t="shared" si="16"/>
        <v>5.8857142857142861</v>
      </c>
      <c r="BK9" s="6"/>
      <c r="BL9" s="6">
        <f t="shared" si="17"/>
        <v>5.9928571428571429</v>
      </c>
      <c r="BM9">
        <v>2</v>
      </c>
    </row>
    <row r="10" spans="1:65" x14ac:dyDescent="0.25">
      <c r="A10" s="48">
        <v>108</v>
      </c>
      <c r="B10" s="48" t="s">
        <v>83</v>
      </c>
      <c r="C10" s="51" t="s">
        <v>246</v>
      </c>
      <c r="D10" s="48"/>
      <c r="E10" s="48" t="s">
        <v>78</v>
      </c>
      <c r="F10" s="48" t="s">
        <v>209</v>
      </c>
      <c r="G10" s="17">
        <v>5</v>
      </c>
      <c r="H10" s="17">
        <v>6.2</v>
      </c>
      <c r="I10" s="17">
        <v>5.8</v>
      </c>
      <c r="J10" s="17">
        <v>6</v>
      </c>
      <c r="K10" s="17">
        <v>6</v>
      </c>
      <c r="L10" s="17">
        <v>5.7</v>
      </c>
      <c r="M10" s="17">
        <v>6</v>
      </c>
      <c r="N10" s="4">
        <f t="shared" si="0"/>
        <v>40.700000000000003</v>
      </c>
      <c r="O10" s="13">
        <f t="shared" si="1"/>
        <v>5.8142857142857149</v>
      </c>
      <c r="P10" s="17">
        <v>5.7</v>
      </c>
      <c r="Q10" s="5">
        <f t="shared" si="2"/>
        <v>5.7857142857142856</v>
      </c>
      <c r="R10" s="9"/>
      <c r="S10" s="17">
        <v>7.4</v>
      </c>
      <c r="T10" s="17">
        <v>5.5</v>
      </c>
      <c r="U10" s="17">
        <v>5.5</v>
      </c>
      <c r="V10" s="6">
        <f t="shared" si="3"/>
        <v>6.45</v>
      </c>
      <c r="W10" s="6">
        <f t="shared" si="4"/>
        <v>6.1178571428571429</v>
      </c>
      <c r="X10" s="19"/>
      <c r="Y10" s="17">
        <v>4</v>
      </c>
      <c r="Z10" s="17">
        <v>5.2</v>
      </c>
      <c r="AA10" s="17">
        <v>4</v>
      </c>
      <c r="AB10" s="17">
        <v>5.5</v>
      </c>
      <c r="AC10" s="17">
        <v>5.2</v>
      </c>
      <c r="AD10" s="17">
        <v>5</v>
      </c>
      <c r="AE10" s="17">
        <v>5.5</v>
      </c>
      <c r="AF10" s="4">
        <f t="shared" si="5"/>
        <v>34.4</v>
      </c>
      <c r="AG10" s="13">
        <f t="shared" si="6"/>
        <v>4.9142857142857137</v>
      </c>
      <c r="AH10" s="17">
        <v>6</v>
      </c>
      <c r="AI10" s="5">
        <f t="shared" si="7"/>
        <v>5.1857142857142851</v>
      </c>
      <c r="AJ10" s="9"/>
      <c r="AK10" s="17">
        <v>7.2</v>
      </c>
      <c r="AL10" s="17">
        <v>5.3</v>
      </c>
      <c r="AM10" s="17">
        <v>6</v>
      </c>
      <c r="AN10" s="6">
        <f t="shared" si="8"/>
        <v>6.4249999999999998</v>
      </c>
      <c r="AO10" s="6">
        <f t="shared" si="9"/>
        <v>5.805357142857142</v>
      </c>
      <c r="AP10" s="19"/>
      <c r="AQ10" s="17"/>
      <c r="AR10" s="17"/>
      <c r="AS10" s="17"/>
      <c r="AT10" s="17"/>
      <c r="AU10" s="17"/>
      <c r="AV10" s="17"/>
      <c r="AW10" s="17"/>
      <c r="AX10" s="4">
        <f t="shared" si="10"/>
        <v>0</v>
      </c>
      <c r="AY10" s="13">
        <f t="shared" si="11"/>
        <v>0</v>
      </c>
      <c r="AZ10" s="17"/>
      <c r="BA10" s="5">
        <f t="shared" si="12"/>
        <v>0</v>
      </c>
      <c r="BB10" s="9"/>
      <c r="BC10" s="17"/>
      <c r="BD10" s="17"/>
      <c r="BE10" s="17"/>
      <c r="BF10" s="6">
        <f t="shared" si="13"/>
        <v>0</v>
      </c>
      <c r="BG10" s="6">
        <f t="shared" si="14"/>
        <v>0</v>
      </c>
      <c r="BH10" s="19"/>
      <c r="BI10" s="6">
        <f t="shared" si="15"/>
        <v>6.1178571428571429</v>
      </c>
      <c r="BJ10" s="6">
        <f t="shared" si="16"/>
        <v>5.805357142857142</v>
      </c>
      <c r="BK10" s="6"/>
      <c r="BL10" s="6">
        <f t="shared" si="17"/>
        <v>5.961607142857142</v>
      </c>
      <c r="BM10">
        <v>3</v>
      </c>
    </row>
    <row r="11" spans="1:65" x14ac:dyDescent="0.25">
      <c r="A11" s="48">
        <v>116</v>
      </c>
      <c r="B11" s="48" t="s">
        <v>97</v>
      </c>
      <c r="C11" s="51" t="s">
        <v>212</v>
      </c>
      <c r="D11" s="48" t="s">
        <v>213</v>
      </c>
      <c r="E11" s="48" t="s">
        <v>248</v>
      </c>
      <c r="F11" s="48" t="s">
        <v>209</v>
      </c>
      <c r="G11" s="17">
        <v>5</v>
      </c>
      <c r="H11" s="17">
        <v>6.3</v>
      </c>
      <c r="I11" s="17">
        <v>6</v>
      </c>
      <c r="J11" s="17">
        <v>4</v>
      </c>
      <c r="K11" s="17">
        <v>6</v>
      </c>
      <c r="L11" s="17">
        <v>6.2</v>
      </c>
      <c r="M11" s="17">
        <v>6</v>
      </c>
      <c r="N11" s="4">
        <f t="shared" si="0"/>
        <v>39.5</v>
      </c>
      <c r="O11" s="13">
        <f t="shared" si="1"/>
        <v>5.6428571428571432</v>
      </c>
      <c r="P11" s="17">
        <v>6</v>
      </c>
      <c r="Q11" s="5">
        <f t="shared" si="2"/>
        <v>5.7321428571428577</v>
      </c>
      <c r="R11" s="9"/>
      <c r="S11" s="17">
        <v>6.6</v>
      </c>
      <c r="T11" s="17">
        <v>5.2</v>
      </c>
      <c r="U11" s="17">
        <v>5.2</v>
      </c>
      <c r="V11" s="6">
        <f t="shared" si="3"/>
        <v>5.8999999999999995</v>
      </c>
      <c r="W11" s="6">
        <f t="shared" si="4"/>
        <v>5.8160714285714281</v>
      </c>
      <c r="X11" s="19"/>
      <c r="Y11" s="17">
        <v>4.5</v>
      </c>
      <c r="Z11" s="17">
        <v>6</v>
      </c>
      <c r="AA11" s="17">
        <v>5</v>
      </c>
      <c r="AB11" s="17">
        <v>6.2</v>
      </c>
      <c r="AC11" s="17">
        <v>4.5</v>
      </c>
      <c r="AD11" s="17">
        <v>5</v>
      </c>
      <c r="AE11" s="17">
        <v>4.5</v>
      </c>
      <c r="AF11" s="4">
        <f t="shared" si="5"/>
        <v>35.700000000000003</v>
      </c>
      <c r="AG11" s="13">
        <f t="shared" si="6"/>
        <v>5.1000000000000005</v>
      </c>
      <c r="AH11" s="17">
        <v>5.8</v>
      </c>
      <c r="AI11" s="5">
        <f t="shared" si="7"/>
        <v>5.2750000000000004</v>
      </c>
      <c r="AJ11" s="9"/>
      <c r="AK11" s="17">
        <v>6.8</v>
      </c>
      <c r="AL11" s="17">
        <v>5.5</v>
      </c>
      <c r="AM11" s="17">
        <v>5.5</v>
      </c>
      <c r="AN11" s="6">
        <f t="shared" si="8"/>
        <v>6.15</v>
      </c>
      <c r="AO11" s="6">
        <f t="shared" si="9"/>
        <v>5.7125000000000004</v>
      </c>
      <c r="AP11" s="19"/>
      <c r="AQ11" s="17"/>
      <c r="AR11" s="17"/>
      <c r="AS11" s="17"/>
      <c r="AT11" s="17"/>
      <c r="AU11" s="17"/>
      <c r="AV11" s="17"/>
      <c r="AW11" s="17"/>
      <c r="AX11" s="4">
        <f t="shared" si="10"/>
        <v>0</v>
      </c>
      <c r="AY11" s="13">
        <f t="shared" si="11"/>
        <v>0</v>
      </c>
      <c r="AZ11" s="17"/>
      <c r="BA11" s="5">
        <f t="shared" si="12"/>
        <v>0</v>
      </c>
      <c r="BB11" s="9"/>
      <c r="BC11" s="17"/>
      <c r="BD11" s="17"/>
      <c r="BE11" s="17"/>
      <c r="BF11" s="6">
        <f t="shared" si="13"/>
        <v>0</v>
      </c>
      <c r="BG11" s="6">
        <f t="shared" si="14"/>
        <v>0</v>
      </c>
      <c r="BH11" s="19"/>
      <c r="BI11" s="6">
        <f t="shared" si="15"/>
        <v>5.8160714285714281</v>
      </c>
      <c r="BJ11" s="6">
        <f t="shared" si="16"/>
        <v>5.7125000000000004</v>
      </c>
      <c r="BK11" s="6"/>
      <c r="BL11" s="6">
        <f t="shared" si="17"/>
        <v>5.7642857142857142</v>
      </c>
      <c r="BM11">
        <v>4</v>
      </c>
    </row>
    <row r="12" spans="1:65" x14ac:dyDescent="0.25">
      <c r="A12" s="48">
        <v>146</v>
      </c>
      <c r="B12" s="48" t="s">
        <v>147</v>
      </c>
      <c r="C12" s="51" t="s">
        <v>232</v>
      </c>
      <c r="D12" s="48" t="s">
        <v>226</v>
      </c>
      <c r="E12" s="48" t="s">
        <v>237</v>
      </c>
      <c r="F12" s="48" t="s">
        <v>209</v>
      </c>
      <c r="G12" s="17">
        <v>4.7</v>
      </c>
      <c r="H12" s="17">
        <v>6</v>
      </c>
      <c r="I12" s="17">
        <v>5.7</v>
      </c>
      <c r="J12" s="17">
        <v>4</v>
      </c>
      <c r="K12" s="17">
        <v>6</v>
      </c>
      <c r="L12" s="17">
        <v>5.5</v>
      </c>
      <c r="M12" s="17">
        <v>6</v>
      </c>
      <c r="N12" s="4">
        <f t="shared" si="0"/>
        <v>37.9</v>
      </c>
      <c r="O12" s="13">
        <f t="shared" si="1"/>
        <v>5.4142857142857137</v>
      </c>
      <c r="P12" s="17">
        <v>6.5</v>
      </c>
      <c r="Q12" s="5">
        <f t="shared" si="2"/>
        <v>5.6857142857142851</v>
      </c>
      <c r="R12" s="9"/>
      <c r="S12" s="17">
        <v>4.8</v>
      </c>
      <c r="T12" s="17">
        <v>5.3</v>
      </c>
      <c r="U12" s="17">
        <v>5.8</v>
      </c>
      <c r="V12" s="6">
        <f t="shared" si="3"/>
        <v>5.1749999999999998</v>
      </c>
      <c r="W12" s="6">
        <f t="shared" si="4"/>
        <v>5.430357142857142</v>
      </c>
      <c r="X12" s="19"/>
      <c r="Y12" s="17">
        <v>4</v>
      </c>
      <c r="Z12" s="17">
        <v>5</v>
      </c>
      <c r="AA12" s="17">
        <v>5.8</v>
      </c>
      <c r="AB12" s="17">
        <v>6.2</v>
      </c>
      <c r="AC12" s="17">
        <v>5</v>
      </c>
      <c r="AD12" s="17">
        <v>5</v>
      </c>
      <c r="AE12" s="17">
        <v>5.2</v>
      </c>
      <c r="AF12" s="4">
        <f t="shared" si="5"/>
        <v>36.200000000000003</v>
      </c>
      <c r="AG12" s="13">
        <f t="shared" si="6"/>
        <v>5.1714285714285717</v>
      </c>
      <c r="AH12" s="17">
        <v>6.5</v>
      </c>
      <c r="AI12" s="5">
        <f t="shared" si="7"/>
        <v>5.503571428571429</v>
      </c>
      <c r="AJ12" s="9"/>
      <c r="AK12" s="17">
        <v>5.6</v>
      </c>
      <c r="AL12" s="17">
        <v>5</v>
      </c>
      <c r="AM12" s="17">
        <v>5.8</v>
      </c>
      <c r="AN12" s="6">
        <f t="shared" si="8"/>
        <v>5.5</v>
      </c>
      <c r="AO12" s="6">
        <f t="shared" si="9"/>
        <v>5.5017857142857149</v>
      </c>
      <c r="AP12" s="19"/>
      <c r="AQ12" s="17"/>
      <c r="AR12" s="17"/>
      <c r="AS12" s="17"/>
      <c r="AT12" s="17"/>
      <c r="AU12" s="17"/>
      <c r="AV12" s="17"/>
      <c r="AW12" s="17"/>
      <c r="AX12" s="4">
        <f t="shared" si="10"/>
        <v>0</v>
      </c>
      <c r="AY12" s="13">
        <f t="shared" si="11"/>
        <v>0</v>
      </c>
      <c r="AZ12" s="17"/>
      <c r="BA12" s="5">
        <f t="shared" si="12"/>
        <v>0</v>
      </c>
      <c r="BB12" s="9"/>
      <c r="BC12" s="17"/>
      <c r="BD12" s="17"/>
      <c r="BE12" s="17"/>
      <c r="BF12" s="6">
        <f t="shared" si="13"/>
        <v>0</v>
      </c>
      <c r="BG12" s="6">
        <f t="shared" si="14"/>
        <v>0</v>
      </c>
      <c r="BH12" s="19"/>
      <c r="BI12" s="6">
        <f t="shared" si="15"/>
        <v>5.430357142857142</v>
      </c>
      <c r="BJ12" s="6">
        <f t="shared" si="16"/>
        <v>5.5017857142857149</v>
      </c>
      <c r="BK12" s="6"/>
      <c r="BL12" s="6">
        <f t="shared" si="17"/>
        <v>5.4660714285714285</v>
      </c>
      <c r="BM12">
        <v>5</v>
      </c>
    </row>
    <row r="13" spans="1:65" x14ac:dyDescent="0.25">
      <c r="A13" s="48">
        <v>139</v>
      </c>
      <c r="B13" s="48" t="s">
        <v>137</v>
      </c>
      <c r="C13" s="51" t="s">
        <v>228</v>
      </c>
      <c r="D13" s="48" t="s">
        <v>245</v>
      </c>
      <c r="E13" s="48" t="s">
        <v>243</v>
      </c>
      <c r="F13" s="48" t="s">
        <v>209</v>
      </c>
      <c r="G13" s="17">
        <v>5.5</v>
      </c>
      <c r="H13" s="17">
        <v>7</v>
      </c>
      <c r="I13" s="17">
        <v>6</v>
      </c>
      <c r="J13" s="17">
        <v>0</v>
      </c>
      <c r="K13" s="17">
        <v>6</v>
      </c>
      <c r="L13" s="17">
        <v>5.7</v>
      </c>
      <c r="M13" s="17">
        <v>6</v>
      </c>
      <c r="N13" s="4">
        <f t="shared" si="0"/>
        <v>36.200000000000003</v>
      </c>
      <c r="O13" s="13">
        <f t="shared" si="1"/>
        <v>5.1714285714285717</v>
      </c>
      <c r="P13" s="17">
        <v>5.7</v>
      </c>
      <c r="Q13" s="5">
        <f t="shared" si="2"/>
        <v>5.3035714285714288</v>
      </c>
      <c r="R13" s="9"/>
      <c r="S13" s="17">
        <v>6.8</v>
      </c>
      <c r="T13" s="17">
        <v>4.9000000000000004</v>
      </c>
      <c r="U13" s="17">
        <v>4.5</v>
      </c>
      <c r="V13" s="6">
        <f t="shared" si="3"/>
        <v>5.75</v>
      </c>
      <c r="W13" s="6">
        <f t="shared" si="4"/>
        <v>5.5267857142857144</v>
      </c>
      <c r="X13" s="19"/>
      <c r="Y13" s="17">
        <v>5.0999999999999996</v>
      </c>
      <c r="Z13" s="17">
        <v>6</v>
      </c>
      <c r="AA13" s="17">
        <v>5</v>
      </c>
      <c r="AB13" s="17">
        <v>0</v>
      </c>
      <c r="AC13" s="17">
        <v>4.7</v>
      </c>
      <c r="AD13" s="17">
        <v>5</v>
      </c>
      <c r="AE13" s="17">
        <v>5.5</v>
      </c>
      <c r="AF13" s="4">
        <f t="shared" si="5"/>
        <v>31.3</v>
      </c>
      <c r="AG13" s="13">
        <f t="shared" si="6"/>
        <v>4.4714285714285715</v>
      </c>
      <c r="AH13" s="17">
        <v>5.5</v>
      </c>
      <c r="AI13" s="5">
        <f t="shared" si="7"/>
        <v>4.7285714285714286</v>
      </c>
      <c r="AJ13" s="9"/>
      <c r="AK13" s="17">
        <v>6</v>
      </c>
      <c r="AL13" s="17">
        <v>5</v>
      </c>
      <c r="AM13" s="17">
        <v>5</v>
      </c>
      <c r="AN13" s="6">
        <f t="shared" si="8"/>
        <v>5.5</v>
      </c>
      <c r="AO13" s="6">
        <f t="shared" si="9"/>
        <v>5.1142857142857139</v>
      </c>
      <c r="AP13" s="19"/>
      <c r="AQ13" s="17"/>
      <c r="AR13" s="17"/>
      <c r="AS13" s="17"/>
      <c r="AT13" s="17"/>
      <c r="AU13" s="17"/>
      <c r="AV13" s="17"/>
      <c r="AW13" s="17"/>
      <c r="AX13" s="4">
        <f t="shared" si="10"/>
        <v>0</v>
      </c>
      <c r="AY13" s="13">
        <f t="shared" si="11"/>
        <v>0</v>
      </c>
      <c r="AZ13" s="17"/>
      <c r="BA13" s="5">
        <f t="shared" si="12"/>
        <v>0</v>
      </c>
      <c r="BB13" s="9"/>
      <c r="BC13" s="17"/>
      <c r="BD13" s="17"/>
      <c r="BE13" s="17"/>
      <c r="BF13" s="6">
        <f t="shared" si="13"/>
        <v>0</v>
      </c>
      <c r="BG13" s="6">
        <f t="shared" si="14"/>
        <v>0</v>
      </c>
      <c r="BH13" s="19"/>
      <c r="BI13" s="6">
        <f t="shared" si="15"/>
        <v>5.5267857142857144</v>
      </c>
      <c r="BJ13" s="6">
        <f t="shared" si="16"/>
        <v>5.1142857142857139</v>
      </c>
      <c r="BK13" s="6"/>
      <c r="BL13" s="6">
        <f t="shared" si="17"/>
        <v>5.3205357142857146</v>
      </c>
      <c r="BM13">
        <v>6</v>
      </c>
    </row>
    <row r="14" spans="1:65" x14ac:dyDescent="0.25">
      <c r="A14" s="48">
        <v>133</v>
      </c>
      <c r="B14" s="48" t="s">
        <v>127</v>
      </c>
      <c r="C14" s="51" t="s">
        <v>228</v>
      </c>
      <c r="D14" s="48" t="s">
        <v>245</v>
      </c>
      <c r="E14" s="48" t="s">
        <v>120</v>
      </c>
      <c r="F14" s="48" t="s">
        <v>209</v>
      </c>
      <c r="G14" s="17">
        <v>5.7</v>
      </c>
      <c r="H14" s="17">
        <v>6.3</v>
      </c>
      <c r="I14" s="17">
        <v>6.2</v>
      </c>
      <c r="J14" s="17">
        <v>5</v>
      </c>
      <c r="K14" s="17">
        <v>5</v>
      </c>
      <c r="L14" s="17">
        <v>5.5</v>
      </c>
      <c r="M14" s="17">
        <v>5</v>
      </c>
      <c r="N14" s="4">
        <f t="shared" si="0"/>
        <v>38.700000000000003</v>
      </c>
      <c r="O14" s="13">
        <f t="shared" si="1"/>
        <v>5.5285714285714294</v>
      </c>
      <c r="P14" s="17">
        <v>5.7</v>
      </c>
      <c r="Q14" s="5">
        <f t="shared" si="2"/>
        <v>5.5714285714285721</v>
      </c>
      <c r="R14" s="9"/>
      <c r="S14" s="17">
        <v>6</v>
      </c>
      <c r="T14" s="17">
        <v>4.7</v>
      </c>
      <c r="U14" s="17">
        <v>4.5</v>
      </c>
      <c r="V14" s="6">
        <f t="shared" si="3"/>
        <v>5.3</v>
      </c>
      <c r="W14" s="6">
        <f t="shared" si="4"/>
        <v>5.4357142857142859</v>
      </c>
      <c r="X14" s="19"/>
      <c r="Y14" s="17">
        <v>4.9000000000000004</v>
      </c>
      <c r="Z14" s="17">
        <v>6.7</v>
      </c>
      <c r="AA14" s="17">
        <v>6</v>
      </c>
      <c r="AB14" s="17">
        <v>5.9</v>
      </c>
      <c r="AC14" s="17">
        <v>4</v>
      </c>
      <c r="AD14" s="17">
        <v>5.5</v>
      </c>
      <c r="AE14" s="17">
        <v>5.5</v>
      </c>
      <c r="AF14" s="4">
        <f t="shared" si="5"/>
        <v>38.5</v>
      </c>
      <c r="AG14" s="13">
        <f t="shared" si="6"/>
        <v>5.5</v>
      </c>
      <c r="AH14" s="17">
        <v>5.5</v>
      </c>
      <c r="AI14" s="5">
        <f t="shared" si="7"/>
        <v>5.5</v>
      </c>
      <c r="AJ14" s="9"/>
      <c r="AK14" s="17">
        <v>4.9000000000000004</v>
      </c>
      <c r="AL14" s="17">
        <v>4.7</v>
      </c>
      <c r="AM14" s="17">
        <v>4.8</v>
      </c>
      <c r="AN14" s="6">
        <f t="shared" si="8"/>
        <v>4.8250000000000002</v>
      </c>
      <c r="AO14" s="6">
        <f t="shared" si="9"/>
        <v>5.1624999999999996</v>
      </c>
      <c r="AP14" s="19"/>
      <c r="AQ14" s="17"/>
      <c r="AR14" s="17"/>
      <c r="AS14" s="17"/>
      <c r="AT14" s="17"/>
      <c r="AU14" s="17"/>
      <c r="AV14" s="17"/>
      <c r="AW14" s="17"/>
      <c r="AX14" s="4">
        <f t="shared" si="10"/>
        <v>0</v>
      </c>
      <c r="AY14" s="13">
        <f t="shared" si="11"/>
        <v>0</v>
      </c>
      <c r="AZ14" s="17"/>
      <c r="BA14" s="5">
        <f t="shared" si="12"/>
        <v>0</v>
      </c>
      <c r="BB14" s="9"/>
      <c r="BC14" s="17"/>
      <c r="BD14" s="17"/>
      <c r="BE14" s="17"/>
      <c r="BF14" s="6">
        <f t="shared" si="13"/>
        <v>0</v>
      </c>
      <c r="BG14" s="6">
        <f t="shared" si="14"/>
        <v>0</v>
      </c>
      <c r="BH14" s="19"/>
      <c r="BI14" s="6">
        <f t="shared" si="15"/>
        <v>5.4357142857142859</v>
      </c>
      <c r="BJ14" s="6">
        <f t="shared" si="16"/>
        <v>5.1624999999999996</v>
      </c>
      <c r="BK14" s="6"/>
      <c r="BL14" s="6">
        <f t="shared" si="17"/>
        <v>5.2991071428571423</v>
      </c>
    </row>
    <row r="15" spans="1:65" x14ac:dyDescent="0.25">
      <c r="A15" s="48">
        <v>134</v>
      </c>
      <c r="B15" s="48" t="s">
        <v>128</v>
      </c>
      <c r="C15" s="51" t="s">
        <v>249</v>
      </c>
      <c r="D15" s="48" t="s">
        <v>245</v>
      </c>
      <c r="E15" s="48" t="s">
        <v>129</v>
      </c>
      <c r="F15" s="48" t="s">
        <v>209</v>
      </c>
      <c r="G15" s="17">
        <v>5.5</v>
      </c>
      <c r="H15" s="17">
        <v>6</v>
      </c>
      <c r="I15" s="17">
        <v>5.5</v>
      </c>
      <c r="J15" s="17">
        <v>0</v>
      </c>
      <c r="K15" s="17">
        <v>6.5</v>
      </c>
      <c r="L15" s="17">
        <v>6.2</v>
      </c>
      <c r="M15" s="17">
        <v>6.2</v>
      </c>
      <c r="N15" s="4">
        <f t="shared" si="0"/>
        <v>35.9</v>
      </c>
      <c r="O15" s="13">
        <f t="shared" si="1"/>
        <v>5.1285714285714281</v>
      </c>
      <c r="P15" s="17">
        <v>6.3</v>
      </c>
      <c r="Q15" s="5">
        <f t="shared" si="2"/>
        <v>5.4214285714285708</v>
      </c>
      <c r="R15" s="9"/>
      <c r="S15" s="17">
        <v>3.3</v>
      </c>
      <c r="T15" s="17">
        <v>3</v>
      </c>
      <c r="U15" s="17">
        <v>4.3</v>
      </c>
      <c r="V15" s="6">
        <f t="shared" si="3"/>
        <v>3.4749999999999996</v>
      </c>
      <c r="W15" s="6">
        <f t="shared" si="4"/>
        <v>4.4482142857142852</v>
      </c>
      <c r="X15" s="19"/>
      <c r="Y15" s="17">
        <v>5</v>
      </c>
      <c r="Z15" s="17">
        <v>6.2</v>
      </c>
      <c r="AA15" s="17">
        <v>5</v>
      </c>
      <c r="AB15" s="17">
        <v>5</v>
      </c>
      <c r="AC15" s="17">
        <v>5.5</v>
      </c>
      <c r="AD15" s="17">
        <v>5.2</v>
      </c>
      <c r="AE15" s="17">
        <v>5.5</v>
      </c>
      <c r="AF15" s="4">
        <f t="shared" si="5"/>
        <v>37.4</v>
      </c>
      <c r="AG15" s="13">
        <f t="shared" si="6"/>
        <v>5.3428571428571425</v>
      </c>
      <c r="AH15" s="17">
        <v>6.1</v>
      </c>
      <c r="AI15" s="5">
        <f t="shared" si="7"/>
        <v>5.5321428571428566</v>
      </c>
      <c r="AJ15" s="9"/>
      <c r="AK15" s="17">
        <v>5</v>
      </c>
      <c r="AL15" s="17">
        <v>4.8</v>
      </c>
      <c r="AM15" s="17">
        <v>4</v>
      </c>
      <c r="AN15" s="6">
        <f t="shared" si="8"/>
        <v>4.7</v>
      </c>
      <c r="AO15" s="6">
        <f t="shared" si="9"/>
        <v>5.1160714285714288</v>
      </c>
      <c r="AP15" s="19"/>
      <c r="AQ15" s="17"/>
      <c r="AR15" s="17"/>
      <c r="AS15" s="17"/>
      <c r="AT15" s="17"/>
      <c r="AU15" s="17"/>
      <c r="AV15" s="17"/>
      <c r="AW15" s="17"/>
      <c r="AX15" s="4">
        <f t="shared" si="10"/>
        <v>0</v>
      </c>
      <c r="AY15" s="13">
        <f t="shared" si="11"/>
        <v>0</v>
      </c>
      <c r="AZ15" s="17"/>
      <c r="BA15" s="5">
        <f t="shared" si="12"/>
        <v>0</v>
      </c>
      <c r="BB15" s="9"/>
      <c r="BC15" s="17"/>
      <c r="BD15" s="17"/>
      <c r="BE15" s="17"/>
      <c r="BF15" s="6">
        <f t="shared" si="13"/>
        <v>0</v>
      </c>
      <c r="BG15" s="6">
        <f t="shared" si="14"/>
        <v>0</v>
      </c>
      <c r="BH15" s="19"/>
      <c r="BI15" s="6">
        <f t="shared" si="15"/>
        <v>4.4482142857142852</v>
      </c>
      <c r="BJ15" s="6">
        <f t="shared" si="16"/>
        <v>5.1160714285714288</v>
      </c>
      <c r="BK15" s="6"/>
      <c r="BL15" s="6">
        <f t="shared" si="17"/>
        <v>4.7821428571428566</v>
      </c>
    </row>
    <row r="16" spans="1:65" x14ac:dyDescent="0.25">
      <c r="A16" s="48">
        <v>127</v>
      </c>
      <c r="B16" s="48" t="s">
        <v>117</v>
      </c>
      <c r="C16" s="51" t="s">
        <v>221</v>
      </c>
      <c r="D16" s="48" t="s">
        <v>222</v>
      </c>
      <c r="E16" s="48" t="s">
        <v>118</v>
      </c>
      <c r="F16" s="49" t="s">
        <v>209</v>
      </c>
      <c r="G16" s="17"/>
      <c r="H16" s="17"/>
      <c r="I16" s="17"/>
      <c r="J16" s="17"/>
      <c r="K16" s="17"/>
      <c r="L16" s="17"/>
      <c r="M16" s="17"/>
      <c r="N16" s="4">
        <f t="shared" ref="N16" si="18">SUM(G16:M16)</f>
        <v>0</v>
      </c>
      <c r="O16" s="13">
        <f t="shared" ref="O16" si="19">N16/7</f>
        <v>0</v>
      </c>
      <c r="P16" s="17"/>
      <c r="Q16" s="5">
        <f t="shared" ref="Q16" si="20">(O16*0.75)+(P16*0.25)</f>
        <v>0</v>
      </c>
      <c r="R16" s="9"/>
      <c r="S16" s="17"/>
      <c r="T16" s="17"/>
      <c r="U16" s="17"/>
      <c r="V16" s="6">
        <f t="shared" ref="V16" si="21">(S16*0.5)+(T16*0.25)+(U16*0.25)</f>
        <v>0</v>
      </c>
      <c r="W16" s="6">
        <f t="shared" ref="W16" si="22">(Q16+V16)/2</f>
        <v>0</v>
      </c>
      <c r="X16" s="19"/>
      <c r="Y16" s="17"/>
      <c r="Z16" s="17"/>
      <c r="AA16" s="17"/>
      <c r="AB16" s="17"/>
      <c r="AC16" s="17"/>
      <c r="AD16" s="17"/>
      <c r="AE16" s="17"/>
      <c r="AF16" s="4">
        <f t="shared" ref="AF16" si="23">SUM(Y16:AE16)</f>
        <v>0</v>
      </c>
      <c r="AG16" s="13">
        <f t="shared" ref="AG16" si="24">AF16/7</f>
        <v>0</v>
      </c>
      <c r="AH16" s="17"/>
      <c r="AI16" s="5">
        <f t="shared" ref="AI16" si="25">(AG16*0.75)+(AH16*0.25)</f>
        <v>0</v>
      </c>
      <c r="AJ16" s="9"/>
      <c r="AK16" s="17"/>
      <c r="AL16" s="17"/>
      <c r="AM16" s="17"/>
      <c r="AN16" s="6">
        <f t="shared" ref="AN16" si="26">(AK16*0.5)+(AL16*0.25)+(AM16*0.25)</f>
        <v>0</v>
      </c>
      <c r="AO16" s="6">
        <f t="shared" ref="AO16" si="27">(AI16+AN16)/2</f>
        <v>0</v>
      </c>
      <c r="AP16" s="19"/>
      <c r="AQ16" s="17"/>
      <c r="AR16" s="17"/>
      <c r="AS16" s="17"/>
      <c r="AT16" s="17"/>
      <c r="AU16" s="17"/>
      <c r="AV16" s="17"/>
      <c r="AW16" s="17"/>
      <c r="AX16" s="4">
        <f t="shared" ref="AX16" si="28">SUM(AQ16:AW16)</f>
        <v>0</v>
      </c>
      <c r="AY16" s="13">
        <f t="shared" ref="AY16" si="29">AX16/7</f>
        <v>0</v>
      </c>
      <c r="AZ16" s="17"/>
      <c r="BA16" s="5">
        <f t="shared" ref="BA16" si="30">(AY16*0.75)+(AZ16*0.25)</f>
        <v>0</v>
      </c>
      <c r="BB16" s="9"/>
      <c r="BC16" s="17"/>
      <c r="BD16" s="17"/>
      <c r="BE16" s="17"/>
      <c r="BF16" s="6">
        <f t="shared" ref="BF16" si="31">(BC16*0.5)+(BD16*0.25)+(BE16*0.25)</f>
        <v>0</v>
      </c>
      <c r="BG16" s="6">
        <f t="shared" ref="BG16" si="32">(BA16+BF16)/2</f>
        <v>0</v>
      </c>
      <c r="BH16" s="19"/>
      <c r="BI16" s="6"/>
      <c r="BJ16" s="6"/>
      <c r="BK16" s="6"/>
      <c r="BL16" s="6" t="s">
        <v>252</v>
      </c>
    </row>
  </sheetData>
  <sortState ref="A7:BM15">
    <sortCondition ref="F7:F15"/>
    <sortCondition descending="1" ref="BL7:BL15"/>
  </sortState>
  <mergeCells count="10">
    <mergeCell ref="S4:V4"/>
    <mergeCell ref="BI4:BK4"/>
    <mergeCell ref="I1:M1"/>
    <mergeCell ref="G4:Q4"/>
    <mergeCell ref="BC4:BF4"/>
    <mergeCell ref="AA1:AG1"/>
    <mergeCell ref="Y4:AI4"/>
    <mergeCell ref="AK4:AN4"/>
    <mergeCell ref="AS1:AY1"/>
    <mergeCell ref="AQ4:BA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7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3.2" x14ac:dyDescent="0.25"/>
  <cols>
    <col min="1" max="1" width="5.5546875" customWidth="1"/>
    <col min="2" max="2" width="15.88671875" customWidth="1"/>
    <col min="3" max="3" width="13.109375" customWidth="1"/>
    <col min="4" max="4" width="14" customWidth="1"/>
    <col min="5" max="5" width="14.88671875" customWidth="1"/>
    <col min="6" max="6" width="9.6640625" customWidth="1"/>
    <col min="7" max="17" width="5.6640625" customWidth="1"/>
    <col min="18" max="18" width="3.109375" customWidth="1"/>
    <col min="19" max="21" width="5.6640625" customWidth="1"/>
    <col min="22" max="22" width="6.6640625" customWidth="1"/>
    <col min="23" max="23" width="3.109375" customWidth="1"/>
    <col min="24" max="34" width="5.6640625" customWidth="1"/>
    <col min="35" max="35" width="3.109375" customWidth="1"/>
    <col min="36" max="38" width="5.6640625" customWidth="1"/>
    <col min="39" max="39" width="6.6640625" customWidth="1"/>
    <col min="40" max="40" width="3.109375" customWidth="1"/>
    <col min="41" max="51" width="5.6640625" customWidth="1"/>
    <col min="52" max="52" width="3.109375" customWidth="1"/>
    <col min="53" max="55" width="5.6640625" customWidth="1"/>
    <col min="56" max="56" width="6.6640625" customWidth="1"/>
    <col min="57" max="57" width="3.109375" customWidth="1"/>
    <col min="58" max="61" width="8.6640625" customWidth="1"/>
    <col min="62" max="62" width="11.5546875" customWidth="1"/>
  </cols>
  <sheetData>
    <row r="1" spans="1:62" x14ac:dyDescent="0.25">
      <c r="A1" t="s">
        <v>162</v>
      </c>
      <c r="D1" t="s">
        <v>14</v>
      </c>
      <c r="E1" t="s">
        <v>216</v>
      </c>
      <c r="G1" s="3" t="s">
        <v>14</v>
      </c>
      <c r="H1" s="3"/>
      <c r="I1" s="70" t="str">
        <f>E1</f>
        <v>Robyn Bruderer</v>
      </c>
      <c r="J1" s="70"/>
      <c r="K1" s="70"/>
      <c r="L1" s="70"/>
      <c r="M1" s="70"/>
      <c r="N1" s="3"/>
      <c r="O1" s="3"/>
      <c r="R1" s="9"/>
      <c r="W1" s="19"/>
      <c r="X1" t="s">
        <v>15</v>
      </c>
      <c r="Z1" s="70" t="str">
        <f>E2</f>
        <v>Chris Wicks</v>
      </c>
      <c r="AA1" s="70"/>
      <c r="AB1" s="70"/>
      <c r="AC1" s="70"/>
      <c r="AD1" s="70"/>
      <c r="AE1" s="70"/>
      <c r="AF1" s="70"/>
      <c r="AI1" s="9"/>
      <c r="AN1" s="19"/>
      <c r="AO1" t="s">
        <v>16</v>
      </c>
      <c r="AQ1" s="70">
        <f>E3</f>
        <v>0</v>
      </c>
      <c r="AR1" s="70"/>
      <c r="AS1" s="70"/>
      <c r="AT1" s="70"/>
      <c r="AU1" s="70"/>
      <c r="AV1" s="70"/>
      <c r="AW1" s="70"/>
      <c r="AZ1" s="9"/>
      <c r="BE1" s="19"/>
      <c r="BJ1" s="7">
        <f ca="1">NOW()</f>
        <v>42176.702667245372</v>
      </c>
    </row>
    <row r="2" spans="1:62" x14ac:dyDescent="0.25">
      <c r="A2" s="1" t="s">
        <v>163</v>
      </c>
      <c r="D2" t="s">
        <v>15</v>
      </c>
      <c r="E2" t="s">
        <v>217</v>
      </c>
      <c r="R2" s="9"/>
      <c r="W2" s="19"/>
      <c r="AI2" s="9"/>
      <c r="AN2" s="19"/>
      <c r="AZ2" s="9"/>
      <c r="BE2" s="19"/>
      <c r="BJ2" s="8">
        <f ca="1">NOW()</f>
        <v>42176.702667245372</v>
      </c>
    </row>
    <row r="3" spans="1:62" x14ac:dyDescent="0.25">
      <c r="A3" t="s">
        <v>169</v>
      </c>
      <c r="C3" t="s">
        <v>168</v>
      </c>
      <c r="D3" t="s">
        <v>16</v>
      </c>
      <c r="R3" s="9"/>
      <c r="W3" s="19"/>
      <c r="AI3" s="9"/>
      <c r="AN3" s="19"/>
      <c r="AZ3" s="9"/>
      <c r="BE3" s="19"/>
    </row>
    <row r="4" spans="1:62" x14ac:dyDescent="0.25">
      <c r="G4" s="71" t="s">
        <v>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21"/>
      <c r="S4" s="71" t="s">
        <v>11</v>
      </c>
      <c r="T4" s="71"/>
      <c r="U4" s="71"/>
      <c r="V4" s="2" t="s">
        <v>12</v>
      </c>
      <c r="W4" s="19"/>
      <c r="X4" s="71" t="s">
        <v>9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21"/>
      <c r="AJ4" s="71" t="s">
        <v>11</v>
      </c>
      <c r="AK4" s="71"/>
      <c r="AL4" s="71"/>
      <c r="AM4" s="2" t="s">
        <v>12</v>
      </c>
      <c r="AN4" s="19"/>
      <c r="AO4" s="71" t="s">
        <v>9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21"/>
      <c r="BA4" s="71" t="s">
        <v>11</v>
      </c>
      <c r="BB4" s="71"/>
      <c r="BC4" s="71"/>
      <c r="BD4" s="2" t="s">
        <v>12</v>
      </c>
      <c r="BE4" s="19"/>
      <c r="BF4" s="71" t="s">
        <v>17</v>
      </c>
      <c r="BG4" s="71"/>
      <c r="BH4" s="71"/>
      <c r="BI4" s="2" t="s">
        <v>21</v>
      </c>
    </row>
    <row r="5" spans="1:62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2" t="s">
        <v>65</v>
      </c>
      <c r="F5" s="32" t="s">
        <v>66</v>
      </c>
      <c r="G5" s="2" t="s">
        <v>7</v>
      </c>
      <c r="H5" s="2" t="s">
        <v>34</v>
      </c>
      <c r="I5" s="2" t="s">
        <v>4</v>
      </c>
      <c r="J5" s="2" t="s">
        <v>6</v>
      </c>
      <c r="K5" s="2" t="s">
        <v>36</v>
      </c>
      <c r="L5" s="2" t="s">
        <v>48</v>
      </c>
      <c r="M5" s="2" t="s">
        <v>61</v>
      </c>
      <c r="N5" s="2" t="s">
        <v>45</v>
      </c>
      <c r="O5" s="2" t="s">
        <v>46</v>
      </c>
      <c r="P5" s="2" t="s">
        <v>2</v>
      </c>
      <c r="Q5" s="2" t="s">
        <v>8</v>
      </c>
      <c r="R5" s="21"/>
      <c r="S5" s="26" t="s">
        <v>10</v>
      </c>
      <c r="T5" s="26" t="s">
        <v>43</v>
      </c>
      <c r="U5" s="2" t="s">
        <v>8</v>
      </c>
      <c r="V5" s="2" t="s">
        <v>13</v>
      </c>
      <c r="W5" s="20"/>
      <c r="X5" s="2" t="s">
        <v>7</v>
      </c>
      <c r="Y5" s="2" t="s">
        <v>34</v>
      </c>
      <c r="Z5" s="2" t="s">
        <v>4</v>
      </c>
      <c r="AA5" s="2" t="s">
        <v>6</v>
      </c>
      <c r="AB5" s="2" t="s">
        <v>36</v>
      </c>
      <c r="AC5" s="2" t="s">
        <v>48</v>
      </c>
      <c r="AD5" s="2" t="s">
        <v>61</v>
      </c>
      <c r="AE5" s="2" t="s">
        <v>45</v>
      </c>
      <c r="AF5" s="2" t="s">
        <v>46</v>
      </c>
      <c r="AG5" s="2" t="s">
        <v>2</v>
      </c>
      <c r="AH5" s="2" t="s">
        <v>8</v>
      </c>
      <c r="AI5" s="21"/>
      <c r="AJ5" s="26" t="s">
        <v>10</v>
      </c>
      <c r="AK5" s="26" t="s">
        <v>43</v>
      </c>
      <c r="AL5" s="26" t="s">
        <v>8</v>
      </c>
      <c r="AM5" s="2" t="s">
        <v>13</v>
      </c>
      <c r="AN5" s="20"/>
      <c r="AO5" s="2" t="s">
        <v>7</v>
      </c>
      <c r="AP5" s="2" t="s">
        <v>34</v>
      </c>
      <c r="AQ5" s="2" t="s">
        <v>4</v>
      </c>
      <c r="AR5" s="2" t="s">
        <v>6</v>
      </c>
      <c r="AS5" s="2" t="s">
        <v>36</v>
      </c>
      <c r="AT5" s="2" t="s">
        <v>48</v>
      </c>
      <c r="AU5" s="2" t="s">
        <v>61</v>
      </c>
      <c r="AV5" s="2" t="s">
        <v>45</v>
      </c>
      <c r="AW5" s="2" t="s">
        <v>46</v>
      </c>
      <c r="AX5" s="2" t="s">
        <v>2</v>
      </c>
      <c r="AY5" s="2" t="s">
        <v>8</v>
      </c>
      <c r="AZ5" s="21"/>
      <c r="BA5" s="26" t="s">
        <v>10</v>
      </c>
      <c r="BB5" s="26" t="s">
        <v>43</v>
      </c>
      <c r="BC5" s="26" t="s">
        <v>8</v>
      </c>
      <c r="BD5" s="2" t="s">
        <v>13</v>
      </c>
      <c r="BE5" s="20"/>
      <c r="BF5" s="2" t="s">
        <v>18</v>
      </c>
      <c r="BG5" s="2" t="s">
        <v>19</v>
      </c>
      <c r="BH5" s="2" t="s">
        <v>20</v>
      </c>
      <c r="BI5" s="2" t="s">
        <v>8</v>
      </c>
      <c r="BJ5" s="63" t="s">
        <v>22</v>
      </c>
    </row>
    <row r="6" spans="1:62" x14ac:dyDescent="0.25">
      <c r="R6" s="9"/>
      <c r="W6" s="19"/>
      <c r="AI6" s="9"/>
      <c r="AN6" s="19"/>
      <c r="AZ6" s="9"/>
      <c r="BE6" s="19"/>
    </row>
    <row r="7" spans="1:62" x14ac:dyDescent="0.25">
      <c r="A7" s="48">
        <v>149</v>
      </c>
      <c r="B7" s="48" t="s">
        <v>151</v>
      </c>
      <c r="C7" s="51" t="s">
        <v>232</v>
      </c>
      <c r="D7" s="48" t="s">
        <v>226</v>
      </c>
      <c r="E7" s="48" t="s">
        <v>152</v>
      </c>
      <c r="F7" s="49" t="s">
        <v>197</v>
      </c>
      <c r="G7" s="17">
        <v>4.2</v>
      </c>
      <c r="H7" s="17">
        <v>5</v>
      </c>
      <c r="I7" s="17">
        <v>5.2</v>
      </c>
      <c r="J7" s="17">
        <v>5</v>
      </c>
      <c r="K7" s="17">
        <v>5.3</v>
      </c>
      <c r="L7" s="17">
        <v>4.7</v>
      </c>
      <c r="M7" s="17">
        <v>5</v>
      </c>
      <c r="N7" s="4">
        <f t="shared" ref="N7:N17" si="0">SUM(G7:M7)</f>
        <v>34.4</v>
      </c>
      <c r="O7" s="13">
        <f t="shared" ref="O7:O17" si="1">N7/7</f>
        <v>4.9142857142857137</v>
      </c>
      <c r="P7" s="17">
        <v>5.7</v>
      </c>
      <c r="Q7" s="5">
        <f t="shared" ref="Q7:Q17" si="2">(O7*0.75)+(P7*0.25)</f>
        <v>5.1107142857142849</v>
      </c>
      <c r="R7" s="9"/>
      <c r="S7" s="17">
        <v>6.6</v>
      </c>
      <c r="T7" s="17">
        <v>5.3</v>
      </c>
      <c r="U7" s="6">
        <f t="shared" ref="U7:U17" si="3">(S7*0.75)+(T7*0.25)</f>
        <v>6.2749999999999995</v>
      </c>
      <c r="V7" s="6">
        <f t="shared" ref="V7:V17" si="4">(Q7+U7)/2</f>
        <v>5.6928571428571422</v>
      </c>
      <c r="W7" s="19"/>
      <c r="X7" s="17">
        <v>2</v>
      </c>
      <c r="Y7" s="17">
        <v>7</v>
      </c>
      <c r="Z7" s="17">
        <v>5.5</v>
      </c>
      <c r="AA7" s="17">
        <v>5.5</v>
      </c>
      <c r="AB7" s="17">
        <v>4.8</v>
      </c>
      <c r="AC7" s="17">
        <v>5</v>
      </c>
      <c r="AD7" s="17">
        <v>4.5</v>
      </c>
      <c r="AE7" s="4">
        <f t="shared" ref="AE7:AE17" si="5">SUM(X7:AD7)</f>
        <v>34.299999999999997</v>
      </c>
      <c r="AF7" s="13">
        <f t="shared" ref="AF7:AF17" si="6">AE7/7</f>
        <v>4.8999999999999995</v>
      </c>
      <c r="AG7" s="17">
        <v>6</v>
      </c>
      <c r="AH7" s="5">
        <f t="shared" ref="AH7:AH17" si="7">(AF7*0.75)+(AG7*0.25)</f>
        <v>5.1749999999999998</v>
      </c>
      <c r="AI7" s="9"/>
      <c r="AJ7" s="17">
        <v>7</v>
      </c>
      <c r="AK7" s="17">
        <v>5.5</v>
      </c>
      <c r="AL7" s="6">
        <f t="shared" ref="AL7:AL17" si="8">(AJ7*0.75)+(AK7*0.25)</f>
        <v>6.625</v>
      </c>
      <c r="AM7" s="6">
        <f t="shared" ref="AM7:AM17" si="9">(AH7+AL7)/2</f>
        <v>5.9</v>
      </c>
      <c r="AN7" s="19"/>
      <c r="AO7" s="17"/>
      <c r="AP7" s="17"/>
      <c r="AQ7" s="17"/>
      <c r="AR7" s="17"/>
      <c r="AS7" s="17"/>
      <c r="AT7" s="17"/>
      <c r="AU7" s="17"/>
      <c r="AV7" s="4">
        <f t="shared" ref="AV7:AV17" si="10">SUM(AO7:AU7)</f>
        <v>0</v>
      </c>
      <c r="AW7" s="13">
        <f t="shared" ref="AW7:AW17" si="11">AV7/7</f>
        <v>0</v>
      </c>
      <c r="AX7" s="17"/>
      <c r="AY7" s="5">
        <f t="shared" ref="AY7:AY17" si="12">(AW7*0.75)+(AX7*0.25)</f>
        <v>0</v>
      </c>
      <c r="AZ7" s="9"/>
      <c r="BA7" s="17"/>
      <c r="BB7" s="17"/>
      <c r="BC7" s="6">
        <f t="shared" ref="BC7:BC17" si="13">(BA7*0.75)+(BB7*0.25)</f>
        <v>0</v>
      </c>
      <c r="BD7" s="6">
        <f t="shared" ref="BD7:BD17" si="14">(AY7+BC7)/2</f>
        <v>0</v>
      </c>
      <c r="BE7" s="19"/>
      <c r="BF7" s="6">
        <f t="shared" ref="BF7:BF17" si="15">V7</f>
        <v>5.6928571428571422</v>
      </c>
      <c r="BG7" s="6">
        <f t="shared" ref="BG7:BG17" si="16">AM7</f>
        <v>5.9</v>
      </c>
      <c r="BH7" s="6"/>
      <c r="BI7" s="6">
        <f t="shared" ref="BI7:BI17" si="17">AVERAGE(BF7:BH7)</f>
        <v>5.7964285714285708</v>
      </c>
      <c r="BJ7" t="s">
        <v>259</v>
      </c>
    </row>
    <row r="8" spans="1:62" x14ac:dyDescent="0.25">
      <c r="A8" s="48">
        <v>112</v>
      </c>
      <c r="B8" s="48" t="s">
        <v>90</v>
      </c>
      <c r="C8" s="51" t="s">
        <v>212</v>
      </c>
      <c r="D8" s="48" t="s">
        <v>213</v>
      </c>
      <c r="E8" s="48" t="s">
        <v>91</v>
      </c>
      <c r="F8" s="49" t="s">
        <v>197</v>
      </c>
      <c r="G8" s="17">
        <v>5.2</v>
      </c>
      <c r="H8" s="17">
        <v>6</v>
      </c>
      <c r="I8" s="17">
        <v>5</v>
      </c>
      <c r="J8" s="17">
        <v>6.3</v>
      </c>
      <c r="K8" s="17">
        <v>4.8</v>
      </c>
      <c r="L8" s="17">
        <v>5.2</v>
      </c>
      <c r="M8" s="17">
        <v>6.2</v>
      </c>
      <c r="N8" s="4">
        <f t="shared" si="0"/>
        <v>38.700000000000003</v>
      </c>
      <c r="O8" s="13">
        <f t="shared" si="1"/>
        <v>5.5285714285714294</v>
      </c>
      <c r="P8" s="17">
        <v>5.5</v>
      </c>
      <c r="Q8" s="5">
        <f t="shared" si="2"/>
        <v>5.5214285714285722</v>
      </c>
      <c r="R8" s="9"/>
      <c r="S8" s="17">
        <v>6.2</v>
      </c>
      <c r="T8" s="17">
        <v>5.8</v>
      </c>
      <c r="U8" s="6">
        <f t="shared" si="3"/>
        <v>6.1000000000000005</v>
      </c>
      <c r="V8" s="6">
        <f t="shared" si="4"/>
        <v>5.8107142857142868</v>
      </c>
      <c r="W8" s="19"/>
      <c r="X8" s="17">
        <v>4.5</v>
      </c>
      <c r="Y8" s="17">
        <v>5.5</v>
      </c>
      <c r="Z8" s="17">
        <v>6.2</v>
      </c>
      <c r="AA8" s="17">
        <v>6.8</v>
      </c>
      <c r="AB8" s="17">
        <v>5.5</v>
      </c>
      <c r="AC8" s="17">
        <v>5.6</v>
      </c>
      <c r="AD8" s="17">
        <v>6</v>
      </c>
      <c r="AE8" s="4">
        <f t="shared" si="5"/>
        <v>40.1</v>
      </c>
      <c r="AF8" s="13">
        <f t="shared" si="6"/>
        <v>5.7285714285714286</v>
      </c>
      <c r="AG8" s="17">
        <v>5.5</v>
      </c>
      <c r="AH8" s="5">
        <f t="shared" si="7"/>
        <v>5.6714285714285717</v>
      </c>
      <c r="AI8" s="9"/>
      <c r="AJ8" s="17">
        <v>5.3</v>
      </c>
      <c r="AK8" s="17">
        <v>5.0999999999999996</v>
      </c>
      <c r="AL8" s="6">
        <f t="shared" si="8"/>
        <v>5.25</v>
      </c>
      <c r="AM8" s="6">
        <f t="shared" si="9"/>
        <v>5.4607142857142854</v>
      </c>
      <c r="AN8" s="19"/>
      <c r="AO8" s="17"/>
      <c r="AP8" s="17"/>
      <c r="AQ8" s="17"/>
      <c r="AR8" s="17"/>
      <c r="AS8" s="17"/>
      <c r="AT8" s="17"/>
      <c r="AU8" s="17"/>
      <c r="AV8" s="4">
        <f t="shared" si="10"/>
        <v>0</v>
      </c>
      <c r="AW8" s="13">
        <f t="shared" si="11"/>
        <v>0</v>
      </c>
      <c r="AX8" s="17"/>
      <c r="AY8" s="5">
        <f t="shared" si="12"/>
        <v>0</v>
      </c>
      <c r="AZ8" s="9"/>
      <c r="BA8" s="17"/>
      <c r="BB8" s="17"/>
      <c r="BC8" s="6">
        <f t="shared" si="13"/>
        <v>0</v>
      </c>
      <c r="BD8" s="6">
        <f t="shared" si="14"/>
        <v>0</v>
      </c>
      <c r="BE8" s="19"/>
      <c r="BF8" s="6">
        <f t="shared" si="15"/>
        <v>5.8107142857142868</v>
      </c>
      <c r="BG8" s="6">
        <f t="shared" si="16"/>
        <v>5.4607142857142854</v>
      </c>
      <c r="BH8" s="6"/>
      <c r="BI8" s="6">
        <f t="shared" si="17"/>
        <v>5.6357142857142861</v>
      </c>
      <c r="BJ8" t="s">
        <v>260</v>
      </c>
    </row>
    <row r="9" spans="1:62" x14ac:dyDescent="0.25">
      <c r="A9" s="48">
        <v>140</v>
      </c>
      <c r="B9" s="57" t="s">
        <v>250</v>
      </c>
      <c r="C9" s="51" t="s">
        <v>228</v>
      </c>
      <c r="D9" s="48" t="s">
        <v>229</v>
      </c>
      <c r="E9" s="48" t="s">
        <v>139</v>
      </c>
      <c r="F9" s="49" t="s">
        <v>209</v>
      </c>
      <c r="G9" s="17">
        <v>5.3</v>
      </c>
      <c r="H9" s="17">
        <v>6.5</v>
      </c>
      <c r="I9" s="17">
        <v>5.2</v>
      </c>
      <c r="J9" s="17">
        <v>5.3</v>
      </c>
      <c r="K9" s="17">
        <v>5.5</v>
      </c>
      <c r="L9" s="17">
        <v>5.3</v>
      </c>
      <c r="M9" s="17">
        <v>5.8</v>
      </c>
      <c r="N9" s="4">
        <f t="shared" si="0"/>
        <v>38.9</v>
      </c>
      <c r="O9" s="13">
        <f t="shared" si="1"/>
        <v>5.5571428571428569</v>
      </c>
      <c r="P9" s="17">
        <v>5.5</v>
      </c>
      <c r="Q9" s="5">
        <f t="shared" si="2"/>
        <v>5.5428571428571427</v>
      </c>
      <c r="R9" s="9"/>
      <c r="S9" s="17">
        <v>7.7</v>
      </c>
      <c r="T9" s="17">
        <v>6</v>
      </c>
      <c r="U9" s="6">
        <f t="shared" si="3"/>
        <v>7.2750000000000004</v>
      </c>
      <c r="V9" s="6">
        <f t="shared" si="4"/>
        <v>6.4089285714285715</v>
      </c>
      <c r="W9" s="19"/>
      <c r="X9" s="17">
        <v>5.2</v>
      </c>
      <c r="Y9" s="17">
        <v>7</v>
      </c>
      <c r="Z9" s="17">
        <v>5</v>
      </c>
      <c r="AA9" s="17">
        <v>5.7</v>
      </c>
      <c r="AB9" s="17">
        <v>4.8</v>
      </c>
      <c r="AC9" s="17">
        <v>5</v>
      </c>
      <c r="AD9" s="17">
        <v>5.2</v>
      </c>
      <c r="AE9" s="4">
        <f t="shared" si="5"/>
        <v>37.900000000000006</v>
      </c>
      <c r="AF9" s="13">
        <f t="shared" si="6"/>
        <v>5.4142857142857155</v>
      </c>
      <c r="AG9" s="17">
        <v>6</v>
      </c>
      <c r="AH9" s="5">
        <f t="shared" si="7"/>
        <v>5.5607142857142868</v>
      </c>
      <c r="AI9" s="9"/>
      <c r="AJ9" s="17">
        <v>7.1</v>
      </c>
      <c r="AK9" s="17">
        <v>6.1</v>
      </c>
      <c r="AL9" s="6">
        <f t="shared" si="8"/>
        <v>6.85</v>
      </c>
      <c r="AM9" s="6">
        <f t="shared" si="9"/>
        <v>6.2053571428571432</v>
      </c>
      <c r="AN9" s="19"/>
      <c r="AO9" s="17"/>
      <c r="AP9" s="17"/>
      <c r="AQ9" s="17"/>
      <c r="AR9" s="17"/>
      <c r="AS9" s="17"/>
      <c r="AT9" s="17"/>
      <c r="AU9" s="17"/>
      <c r="AV9" s="4">
        <f t="shared" si="10"/>
        <v>0</v>
      </c>
      <c r="AW9" s="13">
        <f t="shared" si="11"/>
        <v>0</v>
      </c>
      <c r="AX9" s="17"/>
      <c r="AY9" s="5">
        <f t="shared" si="12"/>
        <v>0</v>
      </c>
      <c r="AZ9" s="9"/>
      <c r="BA9" s="17"/>
      <c r="BB9" s="17"/>
      <c r="BC9" s="6">
        <f t="shared" si="13"/>
        <v>0</v>
      </c>
      <c r="BD9" s="6">
        <f t="shared" si="14"/>
        <v>0</v>
      </c>
      <c r="BE9" s="19"/>
      <c r="BF9" s="6">
        <f t="shared" si="15"/>
        <v>6.4089285714285715</v>
      </c>
      <c r="BG9" s="6">
        <f t="shared" si="16"/>
        <v>6.2053571428571432</v>
      </c>
      <c r="BH9" s="6"/>
      <c r="BI9" s="6">
        <f t="shared" si="17"/>
        <v>6.3071428571428569</v>
      </c>
      <c r="BJ9" t="s">
        <v>261</v>
      </c>
    </row>
    <row r="10" spans="1:62" x14ac:dyDescent="0.25">
      <c r="A10" s="48">
        <v>145</v>
      </c>
      <c r="B10" s="57" t="s">
        <v>251</v>
      </c>
      <c r="C10" s="51" t="s">
        <v>232</v>
      </c>
      <c r="D10" s="48" t="s">
        <v>226</v>
      </c>
      <c r="E10" s="48" t="s">
        <v>146</v>
      </c>
      <c r="F10" s="49" t="s">
        <v>209</v>
      </c>
      <c r="G10" s="17">
        <v>5.2</v>
      </c>
      <c r="H10" s="17">
        <v>5.7</v>
      </c>
      <c r="I10" s="17">
        <v>4.2</v>
      </c>
      <c r="J10" s="17">
        <v>6</v>
      </c>
      <c r="K10" s="17">
        <v>0</v>
      </c>
      <c r="L10" s="17">
        <v>5</v>
      </c>
      <c r="M10" s="17">
        <v>5.5</v>
      </c>
      <c r="N10" s="4">
        <f t="shared" si="0"/>
        <v>31.6</v>
      </c>
      <c r="O10" s="13">
        <f t="shared" si="1"/>
        <v>4.5142857142857142</v>
      </c>
      <c r="P10" s="17">
        <v>5.7</v>
      </c>
      <c r="Q10" s="5">
        <f t="shared" si="2"/>
        <v>4.8107142857142859</v>
      </c>
      <c r="R10" s="9"/>
      <c r="S10" s="17">
        <v>6.9</v>
      </c>
      <c r="T10" s="17">
        <v>5.9</v>
      </c>
      <c r="U10" s="6">
        <f t="shared" si="3"/>
        <v>6.65</v>
      </c>
      <c r="V10" s="6">
        <f t="shared" si="4"/>
        <v>5.7303571428571427</v>
      </c>
      <c r="W10" s="19"/>
      <c r="X10" s="17">
        <v>4</v>
      </c>
      <c r="Y10" s="17">
        <v>6</v>
      </c>
      <c r="Z10" s="17">
        <v>6</v>
      </c>
      <c r="AA10" s="17">
        <v>6.8</v>
      </c>
      <c r="AB10" s="17">
        <v>5.2</v>
      </c>
      <c r="AC10" s="17">
        <v>5</v>
      </c>
      <c r="AD10" s="17">
        <v>5.2</v>
      </c>
      <c r="AE10" s="4">
        <f t="shared" si="5"/>
        <v>38.200000000000003</v>
      </c>
      <c r="AF10" s="13">
        <f t="shared" si="6"/>
        <v>5.4571428571428573</v>
      </c>
      <c r="AG10" s="17">
        <v>6</v>
      </c>
      <c r="AH10" s="5">
        <f t="shared" si="7"/>
        <v>5.5928571428571434</v>
      </c>
      <c r="AI10" s="9"/>
      <c r="AJ10" s="17">
        <v>7.5</v>
      </c>
      <c r="AK10" s="17">
        <v>5.7</v>
      </c>
      <c r="AL10" s="6">
        <f t="shared" si="8"/>
        <v>7.05</v>
      </c>
      <c r="AM10" s="6">
        <f t="shared" si="9"/>
        <v>6.3214285714285712</v>
      </c>
      <c r="AN10" s="19"/>
      <c r="AO10" s="17"/>
      <c r="AP10" s="17"/>
      <c r="AQ10" s="17"/>
      <c r="AR10" s="17"/>
      <c r="AS10" s="17"/>
      <c r="AT10" s="17"/>
      <c r="AU10" s="17"/>
      <c r="AV10" s="4">
        <f t="shared" si="10"/>
        <v>0</v>
      </c>
      <c r="AW10" s="13">
        <f t="shared" si="11"/>
        <v>0</v>
      </c>
      <c r="AX10" s="17"/>
      <c r="AY10" s="5">
        <f t="shared" si="12"/>
        <v>0</v>
      </c>
      <c r="AZ10" s="9"/>
      <c r="BA10" s="17"/>
      <c r="BB10" s="17"/>
      <c r="BC10" s="6">
        <f t="shared" si="13"/>
        <v>0</v>
      </c>
      <c r="BD10" s="6">
        <f t="shared" si="14"/>
        <v>0</v>
      </c>
      <c r="BE10" s="19"/>
      <c r="BF10" s="6">
        <f t="shared" si="15"/>
        <v>5.7303571428571427</v>
      </c>
      <c r="BG10" s="6">
        <f t="shared" si="16"/>
        <v>6.3214285714285712</v>
      </c>
      <c r="BH10" s="6"/>
      <c r="BI10" s="6">
        <f t="shared" si="17"/>
        <v>6.0258928571428569</v>
      </c>
      <c r="BJ10" t="s">
        <v>262</v>
      </c>
    </row>
    <row r="11" spans="1:62" x14ac:dyDescent="0.25">
      <c r="A11" s="48">
        <v>110</v>
      </c>
      <c r="B11" s="48" t="s">
        <v>86</v>
      </c>
      <c r="C11" s="51" t="s">
        <v>212</v>
      </c>
      <c r="D11" s="48" t="s">
        <v>213</v>
      </c>
      <c r="E11" s="48" t="s">
        <v>87</v>
      </c>
      <c r="F11" s="49" t="s">
        <v>209</v>
      </c>
      <c r="G11" s="17">
        <v>5</v>
      </c>
      <c r="H11" s="17">
        <v>6</v>
      </c>
      <c r="I11" s="17">
        <v>4</v>
      </c>
      <c r="J11" s="17">
        <v>5</v>
      </c>
      <c r="K11" s="17">
        <v>5</v>
      </c>
      <c r="L11" s="17">
        <v>4.7</v>
      </c>
      <c r="M11" s="17">
        <v>5.2</v>
      </c>
      <c r="N11" s="4">
        <f t="shared" si="0"/>
        <v>34.9</v>
      </c>
      <c r="O11" s="13">
        <f t="shared" si="1"/>
        <v>4.9857142857142858</v>
      </c>
      <c r="P11" s="17">
        <v>5.3</v>
      </c>
      <c r="Q11" s="5">
        <f t="shared" si="2"/>
        <v>5.0642857142857141</v>
      </c>
      <c r="R11" s="9"/>
      <c r="S11" s="17">
        <v>7.4</v>
      </c>
      <c r="T11" s="17">
        <v>5.5</v>
      </c>
      <c r="U11" s="6">
        <f t="shared" si="3"/>
        <v>6.9250000000000007</v>
      </c>
      <c r="V11" s="6">
        <f t="shared" si="4"/>
        <v>5.9946428571428569</v>
      </c>
      <c r="W11" s="19"/>
      <c r="X11" s="17">
        <v>4.8</v>
      </c>
      <c r="Y11" s="17">
        <v>6</v>
      </c>
      <c r="Z11" s="17">
        <v>5</v>
      </c>
      <c r="AA11" s="17">
        <v>5</v>
      </c>
      <c r="AB11" s="17">
        <v>5</v>
      </c>
      <c r="AC11" s="17">
        <v>4.5999999999999996</v>
      </c>
      <c r="AD11" s="17">
        <v>5.2</v>
      </c>
      <c r="AE11" s="4">
        <f t="shared" si="5"/>
        <v>35.6</v>
      </c>
      <c r="AF11" s="13">
        <f t="shared" si="6"/>
        <v>5.0857142857142863</v>
      </c>
      <c r="AG11" s="17">
        <v>5.5</v>
      </c>
      <c r="AH11" s="5">
        <f t="shared" si="7"/>
        <v>5.1892857142857149</v>
      </c>
      <c r="AI11" s="9"/>
      <c r="AJ11" s="17">
        <v>7.1</v>
      </c>
      <c r="AK11" s="17">
        <v>6.1</v>
      </c>
      <c r="AL11" s="6">
        <f t="shared" si="8"/>
        <v>6.85</v>
      </c>
      <c r="AM11" s="6">
        <f t="shared" si="9"/>
        <v>6.0196428571428573</v>
      </c>
      <c r="AN11" s="19"/>
      <c r="AO11" s="17"/>
      <c r="AP11" s="17"/>
      <c r="AQ11" s="17"/>
      <c r="AR11" s="17"/>
      <c r="AS11" s="17"/>
      <c r="AT11" s="17"/>
      <c r="AU11" s="17"/>
      <c r="AV11" s="4">
        <f t="shared" si="10"/>
        <v>0</v>
      </c>
      <c r="AW11" s="13">
        <f t="shared" si="11"/>
        <v>0</v>
      </c>
      <c r="AX11" s="17"/>
      <c r="AY11" s="5">
        <f t="shared" si="12"/>
        <v>0</v>
      </c>
      <c r="AZ11" s="9"/>
      <c r="BA11" s="17"/>
      <c r="BB11" s="17"/>
      <c r="BC11" s="6">
        <f t="shared" si="13"/>
        <v>0</v>
      </c>
      <c r="BD11" s="6">
        <f t="shared" si="14"/>
        <v>0</v>
      </c>
      <c r="BE11" s="19"/>
      <c r="BF11" s="6">
        <f t="shared" si="15"/>
        <v>5.9946428571428569</v>
      </c>
      <c r="BG11" s="6">
        <f t="shared" si="16"/>
        <v>6.0196428571428573</v>
      </c>
      <c r="BH11" s="6"/>
      <c r="BI11" s="6">
        <f t="shared" si="17"/>
        <v>6.0071428571428571</v>
      </c>
      <c r="BJ11">
        <v>1</v>
      </c>
    </row>
    <row r="12" spans="1:62" x14ac:dyDescent="0.25">
      <c r="A12" s="48">
        <v>143</v>
      </c>
      <c r="B12" s="48" t="s">
        <v>143</v>
      </c>
      <c r="C12" s="51" t="s">
        <v>232</v>
      </c>
      <c r="D12" s="48" t="s">
        <v>226</v>
      </c>
      <c r="E12" s="48" t="s">
        <v>144</v>
      </c>
      <c r="F12" s="49" t="s">
        <v>209</v>
      </c>
      <c r="G12" s="17">
        <v>4.7</v>
      </c>
      <c r="H12" s="17">
        <v>5.5</v>
      </c>
      <c r="I12" s="17">
        <v>5.3</v>
      </c>
      <c r="J12" s="17">
        <v>5</v>
      </c>
      <c r="K12" s="17">
        <v>5.7</v>
      </c>
      <c r="L12" s="17">
        <v>5.2</v>
      </c>
      <c r="M12" s="17">
        <v>5.2</v>
      </c>
      <c r="N12" s="4">
        <f t="shared" si="0"/>
        <v>36.6</v>
      </c>
      <c r="O12" s="13">
        <f t="shared" si="1"/>
        <v>5.2285714285714286</v>
      </c>
      <c r="P12" s="17">
        <v>5.8</v>
      </c>
      <c r="Q12" s="5">
        <f t="shared" si="2"/>
        <v>5.3714285714285719</v>
      </c>
      <c r="R12" s="9"/>
      <c r="S12" s="17">
        <v>7.1</v>
      </c>
      <c r="T12" s="17">
        <v>5.5</v>
      </c>
      <c r="U12" s="6">
        <f t="shared" si="3"/>
        <v>6.6999999999999993</v>
      </c>
      <c r="V12" s="6">
        <f t="shared" si="4"/>
        <v>6.0357142857142856</v>
      </c>
      <c r="W12" s="19"/>
      <c r="X12" s="17">
        <v>4</v>
      </c>
      <c r="Y12" s="17">
        <v>5</v>
      </c>
      <c r="Z12" s="17">
        <v>5</v>
      </c>
      <c r="AA12" s="17">
        <v>4.5999999999999996</v>
      </c>
      <c r="AB12" s="17">
        <v>4.8</v>
      </c>
      <c r="AC12" s="17">
        <v>5</v>
      </c>
      <c r="AD12" s="17">
        <v>4</v>
      </c>
      <c r="AE12" s="4">
        <f t="shared" si="5"/>
        <v>32.400000000000006</v>
      </c>
      <c r="AF12" s="13">
        <f t="shared" si="6"/>
        <v>4.628571428571429</v>
      </c>
      <c r="AG12" s="17">
        <v>6</v>
      </c>
      <c r="AH12" s="5">
        <f t="shared" si="7"/>
        <v>4.9714285714285715</v>
      </c>
      <c r="AI12" s="9"/>
      <c r="AJ12" s="17">
        <v>6.9</v>
      </c>
      <c r="AK12" s="17">
        <v>5.5</v>
      </c>
      <c r="AL12" s="6">
        <f t="shared" si="8"/>
        <v>6.5500000000000007</v>
      </c>
      <c r="AM12" s="6">
        <f t="shared" si="9"/>
        <v>5.7607142857142861</v>
      </c>
      <c r="AN12" s="19"/>
      <c r="AO12" s="17"/>
      <c r="AP12" s="17"/>
      <c r="AQ12" s="17"/>
      <c r="AR12" s="17"/>
      <c r="AS12" s="17"/>
      <c r="AT12" s="17"/>
      <c r="AU12" s="17"/>
      <c r="AV12" s="4">
        <f t="shared" si="10"/>
        <v>0</v>
      </c>
      <c r="AW12" s="13">
        <f t="shared" si="11"/>
        <v>0</v>
      </c>
      <c r="AX12" s="17"/>
      <c r="AY12" s="5">
        <f t="shared" si="12"/>
        <v>0</v>
      </c>
      <c r="AZ12" s="9"/>
      <c r="BA12" s="17"/>
      <c r="BB12" s="17"/>
      <c r="BC12" s="6">
        <f t="shared" si="13"/>
        <v>0</v>
      </c>
      <c r="BD12" s="6">
        <f t="shared" si="14"/>
        <v>0</v>
      </c>
      <c r="BE12" s="19"/>
      <c r="BF12" s="6">
        <f t="shared" si="15"/>
        <v>6.0357142857142856</v>
      </c>
      <c r="BG12" s="6">
        <f t="shared" si="16"/>
        <v>5.7607142857142861</v>
      </c>
      <c r="BH12" s="6"/>
      <c r="BI12" s="6">
        <f t="shared" si="17"/>
        <v>5.8982142857142854</v>
      </c>
      <c r="BJ12">
        <v>2</v>
      </c>
    </row>
    <row r="13" spans="1:62" x14ac:dyDescent="0.25">
      <c r="A13" s="48">
        <v>148</v>
      </c>
      <c r="B13" s="48" t="s">
        <v>150</v>
      </c>
      <c r="C13" s="51" t="s">
        <v>225</v>
      </c>
      <c r="D13" s="48" t="s">
        <v>226</v>
      </c>
      <c r="E13" s="48" t="s">
        <v>227</v>
      </c>
      <c r="F13" s="49" t="s">
        <v>209</v>
      </c>
      <c r="G13" s="17">
        <v>0</v>
      </c>
      <c r="H13" s="17">
        <v>5.3</v>
      </c>
      <c r="I13" s="17">
        <v>5.5</v>
      </c>
      <c r="J13" s="17">
        <v>5.2</v>
      </c>
      <c r="K13" s="17">
        <v>6.2</v>
      </c>
      <c r="L13" s="17">
        <v>4.7</v>
      </c>
      <c r="M13" s="17">
        <v>6</v>
      </c>
      <c r="N13" s="4">
        <f t="shared" si="0"/>
        <v>32.9</v>
      </c>
      <c r="O13" s="13">
        <f t="shared" si="1"/>
        <v>4.7</v>
      </c>
      <c r="P13" s="17">
        <v>5.7</v>
      </c>
      <c r="Q13" s="5">
        <f t="shared" si="2"/>
        <v>4.95</v>
      </c>
      <c r="R13" s="9"/>
      <c r="S13" s="17">
        <v>7.4</v>
      </c>
      <c r="T13" s="17">
        <v>5.6</v>
      </c>
      <c r="U13" s="6">
        <f t="shared" si="3"/>
        <v>6.9500000000000011</v>
      </c>
      <c r="V13" s="6">
        <f t="shared" si="4"/>
        <v>5.9500000000000011</v>
      </c>
      <c r="W13" s="19"/>
      <c r="X13" s="17">
        <v>0</v>
      </c>
      <c r="Y13" s="17">
        <v>5</v>
      </c>
      <c r="Z13" s="17">
        <v>6</v>
      </c>
      <c r="AA13" s="17">
        <v>4.2</v>
      </c>
      <c r="AB13" s="17">
        <v>4</v>
      </c>
      <c r="AC13" s="17">
        <v>4.5</v>
      </c>
      <c r="AD13" s="17">
        <v>5</v>
      </c>
      <c r="AE13" s="4">
        <f t="shared" si="5"/>
        <v>28.7</v>
      </c>
      <c r="AF13" s="13">
        <f t="shared" si="6"/>
        <v>4.0999999999999996</v>
      </c>
      <c r="AG13" s="17">
        <v>6.2</v>
      </c>
      <c r="AH13" s="5">
        <f t="shared" si="7"/>
        <v>4.625</v>
      </c>
      <c r="AI13" s="9"/>
      <c r="AJ13" s="17">
        <v>6.7</v>
      </c>
      <c r="AK13" s="17">
        <v>5.4</v>
      </c>
      <c r="AL13" s="6">
        <f t="shared" si="8"/>
        <v>6.375</v>
      </c>
      <c r="AM13" s="6">
        <f t="shared" si="9"/>
        <v>5.5</v>
      </c>
      <c r="AN13" s="19"/>
      <c r="AO13" s="17"/>
      <c r="AP13" s="17"/>
      <c r="AQ13" s="17"/>
      <c r="AR13" s="17"/>
      <c r="AS13" s="17"/>
      <c r="AT13" s="17"/>
      <c r="AU13" s="17"/>
      <c r="AV13" s="4">
        <f t="shared" si="10"/>
        <v>0</v>
      </c>
      <c r="AW13" s="13">
        <f t="shared" si="11"/>
        <v>0</v>
      </c>
      <c r="AX13" s="17"/>
      <c r="AY13" s="5">
        <f t="shared" si="12"/>
        <v>0</v>
      </c>
      <c r="AZ13" s="9"/>
      <c r="BA13" s="17"/>
      <c r="BB13" s="17"/>
      <c r="BC13" s="6">
        <f t="shared" si="13"/>
        <v>0</v>
      </c>
      <c r="BD13" s="6">
        <f t="shared" si="14"/>
        <v>0</v>
      </c>
      <c r="BE13" s="19"/>
      <c r="BF13" s="6">
        <f t="shared" si="15"/>
        <v>5.9500000000000011</v>
      </c>
      <c r="BG13" s="6">
        <f t="shared" si="16"/>
        <v>5.5</v>
      </c>
      <c r="BH13" s="6"/>
      <c r="BI13" s="6">
        <f t="shared" si="17"/>
        <v>5.7250000000000005</v>
      </c>
      <c r="BJ13">
        <v>3</v>
      </c>
    </row>
    <row r="14" spans="1:62" x14ac:dyDescent="0.25">
      <c r="A14" s="48">
        <v>135</v>
      </c>
      <c r="B14" s="48" t="s">
        <v>130</v>
      </c>
      <c r="C14" s="51" t="s">
        <v>228</v>
      </c>
      <c r="D14" s="48" t="s">
        <v>229</v>
      </c>
      <c r="E14" s="48" t="s">
        <v>129</v>
      </c>
      <c r="F14" s="49" t="s">
        <v>209</v>
      </c>
      <c r="G14" s="17">
        <v>4.7</v>
      </c>
      <c r="H14" s="17">
        <v>5.7</v>
      </c>
      <c r="I14" s="17">
        <v>4</v>
      </c>
      <c r="J14" s="17">
        <v>1.5</v>
      </c>
      <c r="K14" s="17">
        <v>5</v>
      </c>
      <c r="L14" s="17">
        <v>5</v>
      </c>
      <c r="M14" s="17">
        <v>4.9000000000000004</v>
      </c>
      <c r="N14" s="4">
        <f t="shared" si="0"/>
        <v>30.799999999999997</v>
      </c>
      <c r="O14" s="13">
        <f t="shared" si="1"/>
        <v>4.3999999999999995</v>
      </c>
      <c r="P14" s="17">
        <v>5.6</v>
      </c>
      <c r="Q14" s="5">
        <f t="shared" si="2"/>
        <v>4.6999999999999993</v>
      </c>
      <c r="R14" s="9"/>
      <c r="S14" s="17">
        <v>6.8</v>
      </c>
      <c r="T14" s="17">
        <v>5.7</v>
      </c>
      <c r="U14" s="6">
        <f t="shared" si="3"/>
        <v>6.5249999999999995</v>
      </c>
      <c r="V14" s="6">
        <f t="shared" si="4"/>
        <v>5.6124999999999989</v>
      </c>
      <c r="W14" s="19"/>
      <c r="X14" s="17">
        <v>2</v>
      </c>
      <c r="Y14" s="17">
        <v>6.8</v>
      </c>
      <c r="Z14" s="17">
        <v>5</v>
      </c>
      <c r="AA14" s="17">
        <v>1.5</v>
      </c>
      <c r="AB14" s="17">
        <v>3.8</v>
      </c>
      <c r="AC14" s="17">
        <v>5</v>
      </c>
      <c r="AD14" s="17">
        <v>4</v>
      </c>
      <c r="AE14" s="4">
        <f t="shared" si="5"/>
        <v>28.1</v>
      </c>
      <c r="AF14" s="13">
        <f t="shared" si="6"/>
        <v>4.0142857142857142</v>
      </c>
      <c r="AG14" s="17">
        <v>6</v>
      </c>
      <c r="AH14" s="5">
        <f t="shared" si="7"/>
        <v>4.5107142857142861</v>
      </c>
      <c r="AI14" s="9"/>
      <c r="AJ14" s="17">
        <v>6.7</v>
      </c>
      <c r="AK14" s="17">
        <v>5.5</v>
      </c>
      <c r="AL14" s="6">
        <f t="shared" si="8"/>
        <v>6.4</v>
      </c>
      <c r="AM14" s="6">
        <f t="shared" si="9"/>
        <v>5.4553571428571432</v>
      </c>
      <c r="AN14" s="19"/>
      <c r="AO14" s="17"/>
      <c r="AP14" s="17"/>
      <c r="AQ14" s="17"/>
      <c r="AR14" s="17"/>
      <c r="AS14" s="17"/>
      <c r="AT14" s="17"/>
      <c r="AU14" s="17"/>
      <c r="AV14" s="4">
        <f t="shared" si="10"/>
        <v>0</v>
      </c>
      <c r="AW14" s="13">
        <f t="shared" si="11"/>
        <v>0</v>
      </c>
      <c r="AX14" s="17"/>
      <c r="AY14" s="5">
        <f t="shared" si="12"/>
        <v>0</v>
      </c>
      <c r="AZ14" s="9"/>
      <c r="BA14" s="17"/>
      <c r="BB14" s="17"/>
      <c r="BC14" s="6">
        <f t="shared" si="13"/>
        <v>0</v>
      </c>
      <c r="BD14" s="6">
        <f t="shared" si="14"/>
        <v>0</v>
      </c>
      <c r="BE14" s="19"/>
      <c r="BF14" s="6">
        <f t="shared" si="15"/>
        <v>5.6124999999999989</v>
      </c>
      <c r="BG14" s="6">
        <f t="shared" si="16"/>
        <v>5.4553571428571432</v>
      </c>
      <c r="BH14" s="6"/>
      <c r="BI14" s="6">
        <f t="shared" si="17"/>
        <v>5.5339285714285715</v>
      </c>
      <c r="BJ14">
        <v>4</v>
      </c>
    </row>
    <row r="15" spans="1:62" x14ac:dyDescent="0.25">
      <c r="A15" s="48">
        <v>138</v>
      </c>
      <c r="B15" s="48" t="s">
        <v>135</v>
      </c>
      <c r="C15" s="51" t="s">
        <v>207</v>
      </c>
      <c r="D15" s="48" t="s">
        <v>208</v>
      </c>
      <c r="E15" s="48" t="s">
        <v>231</v>
      </c>
      <c r="F15" s="48" t="s">
        <v>209</v>
      </c>
      <c r="G15" s="17">
        <v>0</v>
      </c>
      <c r="H15" s="17">
        <v>5.7</v>
      </c>
      <c r="I15" s="17">
        <v>2</v>
      </c>
      <c r="J15" s="17">
        <v>0</v>
      </c>
      <c r="K15" s="17">
        <v>5.2</v>
      </c>
      <c r="L15" s="17">
        <v>5</v>
      </c>
      <c r="M15" s="17">
        <v>6</v>
      </c>
      <c r="N15" s="4">
        <f t="shared" si="0"/>
        <v>23.9</v>
      </c>
      <c r="O15" s="13">
        <f t="shared" si="1"/>
        <v>3.4142857142857141</v>
      </c>
      <c r="P15" s="17">
        <v>4.8</v>
      </c>
      <c r="Q15" s="5">
        <f t="shared" si="2"/>
        <v>3.7607142857142852</v>
      </c>
      <c r="R15" s="9"/>
      <c r="S15" s="17">
        <v>7.5</v>
      </c>
      <c r="T15" s="17">
        <v>5.7</v>
      </c>
      <c r="U15" s="6">
        <f t="shared" si="3"/>
        <v>7.05</v>
      </c>
      <c r="V15" s="6">
        <f t="shared" si="4"/>
        <v>5.4053571428571425</v>
      </c>
      <c r="W15" s="19"/>
      <c r="X15" s="17">
        <v>0</v>
      </c>
      <c r="Y15" s="17">
        <v>6</v>
      </c>
      <c r="Z15" s="17">
        <v>3.2</v>
      </c>
      <c r="AA15" s="17">
        <v>0</v>
      </c>
      <c r="AB15" s="17">
        <v>3.5</v>
      </c>
      <c r="AC15" s="17">
        <v>5</v>
      </c>
      <c r="AD15" s="17">
        <v>5</v>
      </c>
      <c r="AE15" s="4">
        <f t="shared" si="5"/>
        <v>22.7</v>
      </c>
      <c r="AF15" s="13">
        <f t="shared" si="6"/>
        <v>3.2428571428571429</v>
      </c>
      <c r="AG15" s="17">
        <v>4.2</v>
      </c>
      <c r="AH15" s="5">
        <f t="shared" si="7"/>
        <v>3.4821428571428568</v>
      </c>
      <c r="AI15" s="9"/>
      <c r="AJ15" s="17">
        <v>7.8</v>
      </c>
      <c r="AK15" s="17">
        <v>6.7</v>
      </c>
      <c r="AL15" s="6">
        <f t="shared" si="8"/>
        <v>7.5249999999999995</v>
      </c>
      <c r="AM15" s="6">
        <f t="shared" si="9"/>
        <v>5.5035714285714281</v>
      </c>
      <c r="AN15" s="19"/>
      <c r="AO15" s="17"/>
      <c r="AP15" s="17"/>
      <c r="AQ15" s="17"/>
      <c r="AR15" s="17"/>
      <c r="AS15" s="17"/>
      <c r="AT15" s="17"/>
      <c r="AU15" s="17"/>
      <c r="AV15" s="4">
        <f t="shared" si="10"/>
        <v>0</v>
      </c>
      <c r="AW15" s="13">
        <f t="shared" si="11"/>
        <v>0</v>
      </c>
      <c r="AX15" s="17"/>
      <c r="AY15" s="5">
        <f t="shared" si="12"/>
        <v>0</v>
      </c>
      <c r="AZ15" s="9"/>
      <c r="BA15" s="17"/>
      <c r="BB15" s="17"/>
      <c r="BC15" s="6">
        <f t="shared" si="13"/>
        <v>0</v>
      </c>
      <c r="BD15" s="6">
        <f t="shared" si="14"/>
        <v>0</v>
      </c>
      <c r="BE15" s="19"/>
      <c r="BF15" s="6">
        <f t="shared" si="15"/>
        <v>5.4053571428571425</v>
      </c>
      <c r="BG15" s="6">
        <f t="shared" si="16"/>
        <v>5.5035714285714281</v>
      </c>
      <c r="BH15" s="6"/>
      <c r="BI15" s="6">
        <f t="shared" si="17"/>
        <v>5.4544642857142858</v>
      </c>
      <c r="BJ15">
        <v>5</v>
      </c>
    </row>
    <row r="16" spans="1:62" x14ac:dyDescent="0.25">
      <c r="A16" s="48">
        <v>103</v>
      </c>
      <c r="B16" s="48" t="s">
        <v>72</v>
      </c>
      <c r="C16" s="51" t="s">
        <v>207</v>
      </c>
      <c r="D16" s="48" t="s">
        <v>208</v>
      </c>
      <c r="E16" s="48" t="s">
        <v>73</v>
      </c>
      <c r="F16" s="49" t="s">
        <v>209</v>
      </c>
      <c r="G16" s="17">
        <v>0</v>
      </c>
      <c r="H16" s="17">
        <v>5.9</v>
      </c>
      <c r="I16" s="17">
        <v>5</v>
      </c>
      <c r="J16" s="17">
        <v>5</v>
      </c>
      <c r="K16" s="17">
        <v>2</v>
      </c>
      <c r="L16" s="17">
        <v>5.5</v>
      </c>
      <c r="M16" s="17">
        <v>5.7</v>
      </c>
      <c r="N16" s="4">
        <f t="shared" si="0"/>
        <v>29.099999999999998</v>
      </c>
      <c r="O16" s="13">
        <f t="shared" si="1"/>
        <v>4.1571428571428566</v>
      </c>
      <c r="P16" s="17">
        <v>4.8</v>
      </c>
      <c r="Q16" s="5">
        <f t="shared" si="2"/>
        <v>4.3178571428571422</v>
      </c>
      <c r="R16" s="9"/>
      <c r="S16" s="17">
        <v>6.2</v>
      </c>
      <c r="T16" s="17">
        <v>5.5</v>
      </c>
      <c r="U16" s="6">
        <f t="shared" si="3"/>
        <v>6.0250000000000004</v>
      </c>
      <c r="V16" s="6">
        <f t="shared" si="4"/>
        <v>5.1714285714285708</v>
      </c>
      <c r="W16" s="19"/>
      <c r="X16" s="17">
        <v>0</v>
      </c>
      <c r="Y16" s="17">
        <v>6</v>
      </c>
      <c r="Z16" s="17">
        <v>2.5</v>
      </c>
      <c r="AA16" s="17">
        <v>4</v>
      </c>
      <c r="AB16" s="17">
        <v>3.8</v>
      </c>
      <c r="AC16" s="17">
        <v>4.5</v>
      </c>
      <c r="AD16" s="17">
        <v>5</v>
      </c>
      <c r="AE16" s="4">
        <f t="shared" si="5"/>
        <v>25.8</v>
      </c>
      <c r="AF16" s="13">
        <f t="shared" si="6"/>
        <v>3.6857142857142859</v>
      </c>
      <c r="AG16" s="17">
        <v>5</v>
      </c>
      <c r="AH16" s="5">
        <f t="shared" si="7"/>
        <v>4.0142857142857142</v>
      </c>
      <c r="AI16" s="9"/>
      <c r="AJ16" s="17">
        <v>8</v>
      </c>
      <c r="AK16" s="17">
        <v>5.5</v>
      </c>
      <c r="AL16" s="6">
        <f t="shared" si="8"/>
        <v>7.375</v>
      </c>
      <c r="AM16" s="6">
        <f t="shared" si="9"/>
        <v>5.6946428571428571</v>
      </c>
      <c r="AN16" s="19"/>
      <c r="AO16" s="17"/>
      <c r="AP16" s="17"/>
      <c r="AQ16" s="17"/>
      <c r="AR16" s="17"/>
      <c r="AS16" s="17"/>
      <c r="AT16" s="17"/>
      <c r="AU16" s="17"/>
      <c r="AV16" s="4">
        <f t="shared" si="10"/>
        <v>0</v>
      </c>
      <c r="AW16" s="13">
        <f t="shared" si="11"/>
        <v>0</v>
      </c>
      <c r="AX16" s="17"/>
      <c r="AY16" s="5">
        <f t="shared" si="12"/>
        <v>0</v>
      </c>
      <c r="AZ16" s="9"/>
      <c r="BA16" s="17"/>
      <c r="BB16" s="17"/>
      <c r="BC16" s="6">
        <f t="shared" si="13"/>
        <v>0</v>
      </c>
      <c r="BD16" s="6">
        <f t="shared" si="14"/>
        <v>0</v>
      </c>
      <c r="BE16" s="19"/>
      <c r="BF16" s="6">
        <f t="shared" si="15"/>
        <v>5.1714285714285708</v>
      </c>
      <c r="BG16" s="6">
        <f t="shared" si="16"/>
        <v>5.6946428571428571</v>
      </c>
      <c r="BH16" s="6"/>
      <c r="BI16" s="6">
        <f t="shared" si="17"/>
        <v>5.4330357142857135</v>
      </c>
      <c r="BJ16">
        <v>6</v>
      </c>
    </row>
    <row r="17" spans="1:61" x14ac:dyDescent="0.25">
      <c r="A17" s="48">
        <v>125</v>
      </c>
      <c r="B17" s="48" t="s">
        <v>113</v>
      </c>
      <c r="C17" s="51" t="s">
        <v>228</v>
      </c>
      <c r="D17" s="48" t="s">
        <v>229</v>
      </c>
      <c r="E17" s="48" t="s">
        <v>114</v>
      </c>
      <c r="F17" s="49" t="s">
        <v>209</v>
      </c>
      <c r="G17" s="17">
        <v>4.7</v>
      </c>
      <c r="H17" s="17">
        <v>5.2</v>
      </c>
      <c r="I17" s="17">
        <v>5</v>
      </c>
      <c r="J17" s="17">
        <v>0</v>
      </c>
      <c r="K17" s="17">
        <v>5</v>
      </c>
      <c r="L17" s="17">
        <v>5.2</v>
      </c>
      <c r="M17" s="17">
        <v>5.3</v>
      </c>
      <c r="N17" s="4">
        <f t="shared" si="0"/>
        <v>30.4</v>
      </c>
      <c r="O17" s="13">
        <f t="shared" si="1"/>
        <v>4.3428571428571425</v>
      </c>
      <c r="P17" s="17">
        <v>5</v>
      </c>
      <c r="Q17" s="5">
        <f t="shared" si="2"/>
        <v>4.5071428571428571</v>
      </c>
      <c r="R17" s="9"/>
      <c r="S17" s="17">
        <v>6.3</v>
      </c>
      <c r="T17" s="17">
        <v>5.3</v>
      </c>
      <c r="U17" s="6">
        <f t="shared" si="3"/>
        <v>6.05</v>
      </c>
      <c r="V17" s="6">
        <f t="shared" si="4"/>
        <v>5.2785714285714285</v>
      </c>
      <c r="W17" s="19"/>
      <c r="X17" s="17">
        <v>3</v>
      </c>
      <c r="Y17" s="17">
        <v>5.5</v>
      </c>
      <c r="Z17" s="17">
        <v>5.5</v>
      </c>
      <c r="AA17" s="17">
        <v>3</v>
      </c>
      <c r="AB17" s="17">
        <v>4.5</v>
      </c>
      <c r="AC17" s="17">
        <v>4.8</v>
      </c>
      <c r="AD17" s="17">
        <v>5.5</v>
      </c>
      <c r="AE17" s="4">
        <f t="shared" si="5"/>
        <v>31.8</v>
      </c>
      <c r="AF17" s="13">
        <f t="shared" si="6"/>
        <v>4.5428571428571427</v>
      </c>
      <c r="AG17" s="17">
        <v>6</v>
      </c>
      <c r="AH17" s="5">
        <f t="shared" si="7"/>
        <v>4.9071428571428566</v>
      </c>
      <c r="AI17" s="9"/>
      <c r="AJ17" s="17">
        <v>6.5</v>
      </c>
      <c r="AK17" s="17">
        <v>5.5</v>
      </c>
      <c r="AL17" s="6">
        <f t="shared" si="8"/>
        <v>6.25</v>
      </c>
      <c r="AM17" s="6">
        <f t="shared" si="9"/>
        <v>5.5785714285714283</v>
      </c>
      <c r="AN17" s="19"/>
      <c r="AO17" s="17"/>
      <c r="AP17" s="17"/>
      <c r="AQ17" s="17"/>
      <c r="AR17" s="17"/>
      <c r="AS17" s="17"/>
      <c r="AT17" s="17"/>
      <c r="AU17" s="17"/>
      <c r="AV17" s="4">
        <f t="shared" si="10"/>
        <v>0</v>
      </c>
      <c r="AW17" s="13">
        <f t="shared" si="11"/>
        <v>0</v>
      </c>
      <c r="AX17" s="17"/>
      <c r="AY17" s="5">
        <f t="shared" si="12"/>
        <v>0</v>
      </c>
      <c r="AZ17" s="9"/>
      <c r="BA17" s="17"/>
      <c r="BB17" s="17"/>
      <c r="BC17" s="6">
        <f t="shared" si="13"/>
        <v>0</v>
      </c>
      <c r="BD17" s="6">
        <f t="shared" si="14"/>
        <v>0</v>
      </c>
      <c r="BE17" s="19"/>
      <c r="BF17" s="6">
        <f t="shared" si="15"/>
        <v>5.2785714285714285</v>
      </c>
      <c r="BG17" s="6">
        <f t="shared" si="16"/>
        <v>5.5785714285714283</v>
      </c>
      <c r="BH17" s="6"/>
      <c r="BI17" s="6">
        <f t="shared" si="17"/>
        <v>5.4285714285714288</v>
      </c>
    </row>
  </sheetData>
  <sortState ref="A7:BJ17">
    <sortCondition ref="F7:F17"/>
    <sortCondition descending="1" ref="BI7:BI17"/>
  </sortState>
  <mergeCells count="10">
    <mergeCell ref="AJ4:AL4"/>
    <mergeCell ref="BA4:BC4"/>
    <mergeCell ref="BF4:BH4"/>
    <mergeCell ref="I1:M1"/>
    <mergeCell ref="G4:Q4"/>
    <mergeCell ref="S4:U4"/>
    <mergeCell ref="Z1:AF1"/>
    <mergeCell ref="X4:AH4"/>
    <mergeCell ref="AQ1:AW1"/>
    <mergeCell ref="AO4:AY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7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3.2" x14ac:dyDescent="0.25"/>
  <cols>
    <col min="1" max="1" width="5.5546875" customWidth="1"/>
    <col min="2" max="2" width="21.33203125" customWidth="1"/>
    <col min="3" max="3" width="13.109375" customWidth="1"/>
    <col min="4" max="4" width="14" customWidth="1"/>
    <col min="5" max="5" width="14.88671875" customWidth="1"/>
    <col min="6" max="6" width="9.6640625" customWidth="1"/>
    <col min="7" max="18" width="5.6640625" customWidth="1"/>
    <col min="19" max="19" width="3.109375" customWidth="1"/>
    <col min="20" max="22" width="5.6640625" customWidth="1"/>
    <col min="23" max="23" width="6.6640625" customWidth="1"/>
    <col min="24" max="24" width="3.109375" customWidth="1"/>
    <col min="25" max="36" width="5.6640625" customWidth="1"/>
    <col min="37" max="37" width="3.109375" customWidth="1"/>
    <col min="38" max="40" width="5.6640625" customWidth="1"/>
    <col min="41" max="41" width="6.6640625" customWidth="1"/>
    <col min="42" max="42" width="3.109375" customWidth="1"/>
    <col min="43" max="54" width="5.6640625" customWidth="1"/>
    <col min="55" max="55" width="3.109375" customWidth="1"/>
    <col min="56" max="58" width="5.6640625" customWidth="1"/>
    <col min="59" max="59" width="6.6640625" customWidth="1"/>
    <col min="60" max="60" width="3.109375" customWidth="1"/>
    <col min="61" max="64" width="8.6640625" customWidth="1"/>
    <col min="65" max="65" width="11.5546875" customWidth="1"/>
  </cols>
  <sheetData>
    <row r="1" spans="1:65" x14ac:dyDescent="0.25">
      <c r="A1" t="s">
        <v>162</v>
      </c>
      <c r="D1" t="s">
        <v>14</v>
      </c>
      <c r="E1" t="s">
        <v>217</v>
      </c>
      <c r="G1" s="3" t="s">
        <v>14</v>
      </c>
      <c r="H1" s="3"/>
      <c r="I1" s="70" t="str">
        <f>E1</f>
        <v>Chris Wicks</v>
      </c>
      <c r="J1" s="70"/>
      <c r="K1" s="70"/>
      <c r="L1" s="70"/>
      <c r="M1" s="70"/>
      <c r="N1" s="70"/>
      <c r="O1" s="3"/>
      <c r="P1" s="3"/>
      <c r="S1" s="9"/>
      <c r="X1" s="19"/>
      <c r="Y1" t="s">
        <v>15</v>
      </c>
      <c r="AA1" s="70" t="str">
        <f>E2</f>
        <v>Jenny Scott</v>
      </c>
      <c r="AB1" s="70"/>
      <c r="AC1" s="70"/>
      <c r="AD1" s="70"/>
      <c r="AE1" s="70"/>
      <c r="AF1" s="70"/>
      <c r="AG1" s="70"/>
      <c r="AH1" s="70"/>
      <c r="AK1" s="9"/>
      <c r="AP1" s="19"/>
      <c r="AQ1" t="s">
        <v>16</v>
      </c>
      <c r="AS1" s="70">
        <f>E3</f>
        <v>0</v>
      </c>
      <c r="AT1" s="70"/>
      <c r="AU1" s="70"/>
      <c r="AV1" s="70"/>
      <c r="AW1" s="70"/>
      <c r="AX1" s="70"/>
      <c r="AY1" s="70"/>
      <c r="AZ1" s="70"/>
      <c r="BC1" s="9"/>
      <c r="BH1" s="19"/>
      <c r="BM1" s="7">
        <f ca="1">NOW()</f>
        <v>42176.702667245372</v>
      </c>
    </row>
    <row r="2" spans="1:65" x14ac:dyDescent="0.25">
      <c r="A2" s="1" t="s">
        <v>163</v>
      </c>
      <c r="D2" t="s">
        <v>15</v>
      </c>
      <c r="E2" t="s">
        <v>254</v>
      </c>
      <c r="S2" s="9"/>
      <c r="X2" s="19"/>
      <c r="AK2" s="9"/>
      <c r="AP2" s="19"/>
      <c r="BC2" s="9"/>
      <c r="BH2" s="19"/>
      <c r="BM2" s="8">
        <f ca="1">NOW()</f>
        <v>42176.702667245372</v>
      </c>
    </row>
    <row r="3" spans="1:65" x14ac:dyDescent="0.25">
      <c r="A3" t="s">
        <v>170</v>
      </c>
      <c r="C3" t="s">
        <v>171</v>
      </c>
      <c r="D3" t="s">
        <v>16</v>
      </c>
      <c r="S3" s="9"/>
      <c r="X3" s="19"/>
      <c r="AK3" s="9"/>
      <c r="AP3" s="19"/>
      <c r="BC3" s="9"/>
      <c r="BH3" s="19"/>
    </row>
    <row r="4" spans="1:65" x14ac:dyDescent="0.25">
      <c r="G4" s="71" t="s">
        <v>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21"/>
      <c r="T4" s="71" t="s">
        <v>11</v>
      </c>
      <c r="U4" s="71"/>
      <c r="V4" s="71"/>
      <c r="W4" s="2" t="s">
        <v>12</v>
      </c>
      <c r="X4" s="19"/>
      <c r="Y4" s="71" t="s">
        <v>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21"/>
      <c r="AL4" s="71" t="s">
        <v>11</v>
      </c>
      <c r="AM4" s="71"/>
      <c r="AN4" s="71"/>
      <c r="AO4" s="2" t="s">
        <v>12</v>
      </c>
      <c r="AP4" s="19"/>
      <c r="AQ4" s="71" t="s">
        <v>9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21"/>
      <c r="BD4" s="71" t="s">
        <v>11</v>
      </c>
      <c r="BE4" s="71"/>
      <c r="BF4" s="71"/>
      <c r="BG4" s="2" t="s">
        <v>12</v>
      </c>
      <c r="BH4" s="19"/>
      <c r="BI4" s="71" t="s">
        <v>17</v>
      </c>
      <c r="BJ4" s="71"/>
      <c r="BK4" s="71"/>
      <c r="BL4" s="2" t="s">
        <v>21</v>
      </c>
    </row>
    <row r="5" spans="1:65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2" t="s">
        <v>65</v>
      </c>
      <c r="F5" s="32" t="s">
        <v>66</v>
      </c>
      <c r="G5" s="2" t="s">
        <v>7</v>
      </c>
      <c r="H5" s="2" t="s">
        <v>34</v>
      </c>
      <c r="I5" s="2" t="s">
        <v>39</v>
      </c>
      <c r="J5" s="2" t="s">
        <v>49</v>
      </c>
      <c r="K5" s="2" t="s">
        <v>50</v>
      </c>
      <c r="L5" s="2" t="s">
        <v>51</v>
      </c>
      <c r="M5" s="2" t="s">
        <v>23</v>
      </c>
      <c r="N5" s="2" t="s">
        <v>52</v>
      </c>
      <c r="O5" s="2" t="s">
        <v>45</v>
      </c>
      <c r="P5" s="2" t="s">
        <v>46</v>
      </c>
      <c r="Q5" s="2" t="s">
        <v>2</v>
      </c>
      <c r="R5" s="2" t="s">
        <v>8</v>
      </c>
      <c r="S5" s="21"/>
      <c r="T5" s="26" t="s">
        <v>10</v>
      </c>
      <c r="U5" s="26" t="s">
        <v>43</v>
      </c>
      <c r="V5" s="26" t="s">
        <v>8</v>
      </c>
      <c r="W5" s="2" t="s">
        <v>13</v>
      </c>
      <c r="X5" s="20"/>
      <c r="Y5" s="2" t="s">
        <v>7</v>
      </c>
      <c r="Z5" s="2" t="s">
        <v>34</v>
      </c>
      <c r="AA5" s="2" t="s">
        <v>39</v>
      </c>
      <c r="AB5" s="2" t="s">
        <v>49</v>
      </c>
      <c r="AC5" s="2" t="s">
        <v>50</v>
      </c>
      <c r="AD5" s="2" t="s">
        <v>51</v>
      </c>
      <c r="AE5" s="2" t="s">
        <v>23</v>
      </c>
      <c r="AF5" s="2" t="s">
        <v>52</v>
      </c>
      <c r="AG5" s="2" t="s">
        <v>45</v>
      </c>
      <c r="AH5" s="2" t="s">
        <v>46</v>
      </c>
      <c r="AI5" s="2" t="s">
        <v>2</v>
      </c>
      <c r="AJ5" s="2" t="s">
        <v>8</v>
      </c>
      <c r="AK5" s="21"/>
      <c r="AL5" s="26" t="s">
        <v>10</v>
      </c>
      <c r="AM5" s="26" t="s">
        <v>43</v>
      </c>
      <c r="AN5" s="26" t="s">
        <v>8</v>
      </c>
      <c r="AO5" s="2" t="s">
        <v>13</v>
      </c>
      <c r="AP5" s="20"/>
      <c r="AQ5" s="2" t="s">
        <v>7</v>
      </c>
      <c r="AR5" s="2" t="s">
        <v>34</v>
      </c>
      <c r="AS5" s="2" t="s">
        <v>39</v>
      </c>
      <c r="AT5" s="2" t="s">
        <v>49</v>
      </c>
      <c r="AU5" s="2" t="s">
        <v>50</v>
      </c>
      <c r="AV5" s="2" t="s">
        <v>51</v>
      </c>
      <c r="AW5" s="2" t="s">
        <v>23</v>
      </c>
      <c r="AX5" s="2" t="s">
        <v>52</v>
      </c>
      <c r="AY5" s="2" t="s">
        <v>45</v>
      </c>
      <c r="AZ5" s="2" t="s">
        <v>46</v>
      </c>
      <c r="BA5" s="2" t="s">
        <v>2</v>
      </c>
      <c r="BB5" s="2" t="s">
        <v>8</v>
      </c>
      <c r="BC5" s="21"/>
      <c r="BD5" s="26" t="s">
        <v>10</v>
      </c>
      <c r="BE5" s="26" t="s">
        <v>43</v>
      </c>
      <c r="BF5" s="26" t="s">
        <v>8</v>
      </c>
      <c r="BG5" s="2" t="s">
        <v>13</v>
      </c>
      <c r="BH5" s="20"/>
      <c r="BI5" s="2" t="s">
        <v>18</v>
      </c>
      <c r="BJ5" s="2" t="s">
        <v>19</v>
      </c>
      <c r="BK5" s="2" t="s">
        <v>20</v>
      </c>
      <c r="BL5" s="2" t="s">
        <v>8</v>
      </c>
      <c r="BM5" s="2" t="s">
        <v>54</v>
      </c>
    </row>
    <row r="6" spans="1:65" x14ac:dyDescent="0.25">
      <c r="S6" s="9"/>
      <c r="X6" s="19"/>
      <c r="AK6" s="9"/>
      <c r="AP6" s="19"/>
      <c r="BC6" s="9"/>
      <c r="BH6" s="19"/>
    </row>
    <row r="7" spans="1:65" x14ac:dyDescent="0.25">
      <c r="A7" s="48">
        <v>111</v>
      </c>
      <c r="B7" s="48" t="s">
        <v>88</v>
      </c>
      <c r="C7" s="51" t="s">
        <v>212</v>
      </c>
      <c r="D7" s="48" t="s">
        <v>213</v>
      </c>
      <c r="E7" s="48" t="s">
        <v>89</v>
      </c>
      <c r="F7" s="49" t="s">
        <v>197</v>
      </c>
      <c r="G7" s="17">
        <v>0.7</v>
      </c>
      <c r="H7" s="17">
        <v>5</v>
      </c>
      <c r="I7" s="17">
        <v>5.5</v>
      </c>
      <c r="J7" s="17">
        <v>4</v>
      </c>
      <c r="K7" s="17">
        <v>5.5</v>
      </c>
      <c r="L7" s="17">
        <v>6</v>
      </c>
      <c r="M7" s="17">
        <v>2</v>
      </c>
      <c r="N7" s="17">
        <v>5</v>
      </c>
      <c r="O7" s="4">
        <f t="shared" ref="O7:O17" si="0">SUM(G7:N7)</f>
        <v>33.700000000000003</v>
      </c>
      <c r="P7" s="13">
        <f t="shared" ref="P7:P17" si="1">O7/8</f>
        <v>4.2125000000000004</v>
      </c>
      <c r="Q7" s="17">
        <v>5.5</v>
      </c>
      <c r="R7" s="5">
        <f t="shared" ref="R7:R17" si="2">(P7*0.75)+(Q7*0.25)</f>
        <v>4.5343750000000007</v>
      </c>
      <c r="S7" s="9"/>
      <c r="T7" s="17">
        <v>6.2</v>
      </c>
      <c r="U7" s="17">
        <v>5.5</v>
      </c>
      <c r="V7" s="6">
        <f t="shared" ref="V7:V17" si="3">(T7*0.75)+(U7*0.25)</f>
        <v>6.0250000000000004</v>
      </c>
      <c r="W7" s="6">
        <f t="shared" ref="W7:W17" si="4">(R7+V7)/2</f>
        <v>5.2796875000000005</v>
      </c>
      <c r="X7" s="19"/>
      <c r="Y7" s="17">
        <v>3</v>
      </c>
      <c r="Z7" s="17">
        <v>3</v>
      </c>
      <c r="AA7" s="17">
        <v>4</v>
      </c>
      <c r="AB7" s="17">
        <v>4</v>
      </c>
      <c r="AC7" s="17">
        <v>2</v>
      </c>
      <c r="AD7" s="17">
        <v>4</v>
      </c>
      <c r="AE7" s="17">
        <v>3.5</v>
      </c>
      <c r="AF7" s="17">
        <v>5.5</v>
      </c>
      <c r="AG7" s="4">
        <f t="shared" ref="AG7:AG17" si="5">SUM(Y7:AF7)</f>
        <v>29</v>
      </c>
      <c r="AH7" s="13">
        <f t="shared" ref="AH7:AH17" si="6">AG7/8</f>
        <v>3.625</v>
      </c>
      <c r="AI7" s="17">
        <v>5</v>
      </c>
      <c r="AJ7" s="5">
        <f t="shared" ref="AJ7:AJ17" si="7">(AH7*0.75)+(AI7*0.25)</f>
        <v>3.96875</v>
      </c>
      <c r="AK7" s="9"/>
      <c r="AL7" s="17">
        <v>6.8</v>
      </c>
      <c r="AM7" s="17">
        <v>6.75</v>
      </c>
      <c r="AN7" s="6">
        <f t="shared" ref="AN7:AN17" si="8">(AL7*0.75)+(AM7*0.25)</f>
        <v>6.7874999999999996</v>
      </c>
      <c r="AO7" s="6">
        <f t="shared" ref="AO7:AO17" si="9">(AJ7+AN7)/2</f>
        <v>5.3781249999999998</v>
      </c>
      <c r="AP7" s="19"/>
      <c r="AQ7" s="17"/>
      <c r="AR7" s="17"/>
      <c r="AS7" s="17"/>
      <c r="AT7" s="17"/>
      <c r="AU7" s="17"/>
      <c r="AV7" s="17"/>
      <c r="AW7" s="17"/>
      <c r="AX7" s="17"/>
      <c r="AY7" s="4">
        <f t="shared" ref="AY7:AY17" si="10">SUM(AQ7:AX7)</f>
        <v>0</v>
      </c>
      <c r="AZ7" s="13">
        <f t="shared" ref="AZ7:AZ17" si="11">AY7/8</f>
        <v>0</v>
      </c>
      <c r="BA7" s="17"/>
      <c r="BB7" s="5">
        <f t="shared" ref="BB7:BB17" si="12">(AZ7*0.75)+(BA7*0.25)</f>
        <v>0</v>
      </c>
      <c r="BC7" s="9"/>
      <c r="BD7" s="17"/>
      <c r="BE7" s="17"/>
      <c r="BF7" s="6">
        <f t="shared" ref="BF7:BF17" si="13">(BD7*0.75)+(BE7*0.25)</f>
        <v>0</v>
      </c>
      <c r="BG7" s="6">
        <f t="shared" ref="BG7:BG17" si="14">(BB7+BF7)/2</f>
        <v>0</v>
      </c>
      <c r="BH7" s="19"/>
      <c r="BI7" s="6">
        <f t="shared" ref="BI7:BI17" si="15">W7</f>
        <v>5.2796875000000005</v>
      </c>
      <c r="BJ7" s="6">
        <f t="shared" ref="BJ7:BJ17" si="16">AO7</f>
        <v>5.3781249999999998</v>
      </c>
      <c r="BK7" s="6"/>
      <c r="BL7" s="6">
        <f t="shared" ref="BL7:BL17" si="17">AVERAGE(BI7:BK7)</f>
        <v>5.3289062500000002</v>
      </c>
      <c r="BM7">
        <v>1</v>
      </c>
    </row>
    <row r="8" spans="1:65" x14ac:dyDescent="0.25">
      <c r="A8" s="48">
        <v>113</v>
      </c>
      <c r="B8" s="48" t="s">
        <v>92</v>
      </c>
      <c r="C8" s="51" t="s">
        <v>212</v>
      </c>
      <c r="D8" s="48" t="s">
        <v>213</v>
      </c>
      <c r="E8" s="48" t="s">
        <v>93</v>
      </c>
      <c r="F8" s="49" t="s">
        <v>197</v>
      </c>
      <c r="G8" s="17">
        <v>4.8</v>
      </c>
      <c r="H8" s="17">
        <v>5</v>
      </c>
      <c r="I8" s="17">
        <v>5</v>
      </c>
      <c r="J8" s="17">
        <v>2</v>
      </c>
      <c r="K8" s="17">
        <v>3</v>
      </c>
      <c r="L8" s="17">
        <v>3.5</v>
      </c>
      <c r="M8" s="17">
        <v>4.5</v>
      </c>
      <c r="N8" s="17">
        <v>5.5</v>
      </c>
      <c r="O8" s="4">
        <f t="shared" si="0"/>
        <v>33.299999999999997</v>
      </c>
      <c r="P8" s="13">
        <f t="shared" si="1"/>
        <v>4.1624999999999996</v>
      </c>
      <c r="Q8" s="17">
        <v>5.5</v>
      </c>
      <c r="R8" s="5">
        <f t="shared" si="2"/>
        <v>4.4968749999999993</v>
      </c>
      <c r="S8" s="9"/>
      <c r="T8" s="17">
        <v>6.3</v>
      </c>
      <c r="U8" s="17">
        <v>5.2</v>
      </c>
      <c r="V8" s="6">
        <f t="shared" si="3"/>
        <v>6.0249999999999995</v>
      </c>
      <c r="W8" s="6">
        <f t="shared" si="4"/>
        <v>5.2609374999999989</v>
      </c>
      <c r="X8" s="19"/>
      <c r="Y8" s="17">
        <v>5</v>
      </c>
      <c r="Z8" s="17">
        <v>4.5</v>
      </c>
      <c r="AA8" s="17">
        <v>6</v>
      </c>
      <c r="AB8" s="17">
        <v>0</v>
      </c>
      <c r="AC8" s="17">
        <v>2</v>
      </c>
      <c r="AD8" s="17">
        <v>3.5</v>
      </c>
      <c r="AE8" s="17">
        <v>4</v>
      </c>
      <c r="AF8" s="17">
        <v>6</v>
      </c>
      <c r="AG8" s="4">
        <f t="shared" si="5"/>
        <v>31</v>
      </c>
      <c r="AH8" s="13">
        <f t="shared" si="6"/>
        <v>3.875</v>
      </c>
      <c r="AI8" s="17">
        <v>4</v>
      </c>
      <c r="AJ8" s="5">
        <f t="shared" si="7"/>
        <v>3.90625</v>
      </c>
      <c r="AK8" s="9"/>
      <c r="AL8" s="17">
        <v>6.5</v>
      </c>
      <c r="AM8" s="17">
        <v>6.2</v>
      </c>
      <c r="AN8" s="6">
        <f t="shared" si="8"/>
        <v>6.4249999999999998</v>
      </c>
      <c r="AO8" s="6">
        <f t="shared" si="9"/>
        <v>5.1656250000000004</v>
      </c>
      <c r="AP8" s="19"/>
      <c r="AQ8" s="17"/>
      <c r="AR8" s="17"/>
      <c r="AS8" s="17"/>
      <c r="AT8" s="17"/>
      <c r="AU8" s="17"/>
      <c r="AV8" s="17"/>
      <c r="AW8" s="17"/>
      <c r="AX8" s="17"/>
      <c r="AY8" s="4">
        <f t="shared" si="10"/>
        <v>0</v>
      </c>
      <c r="AZ8" s="13">
        <f t="shared" si="11"/>
        <v>0</v>
      </c>
      <c r="BA8" s="17"/>
      <c r="BB8" s="5">
        <f t="shared" si="12"/>
        <v>0</v>
      </c>
      <c r="BC8" s="9"/>
      <c r="BD8" s="17"/>
      <c r="BE8" s="17"/>
      <c r="BF8" s="6">
        <f t="shared" si="13"/>
        <v>0</v>
      </c>
      <c r="BG8" s="6">
        <f t="shared" si="14"/>
        <v>0</v>
      </c>
      <c r="BH8" s="19"/>
      <c r="BI8" s="6">
        <f t="shared" si="15"/>
        <v>5.2609374999999989</v>
      </c>
      <c r="BJ8" s="6">
        <f t="shared" si="16"/>
        <v>5.1656250000000004</v>
      </c>
      <c r="BK8" s="6"/>
      <c r="BL8" s="6">
        <f t="shared" si="17"/>
        <v>5.2132812499999996</v>
      </c>
      <c r="BM8">
        <v>2</v>
      </c>
    </row>
    <row r="9" spans="1:65" x14ac:dyDescent="0.25">
      <c r="A9" s="48">
        <v>153</v>
      </c>
      <c r="B9" s="48" t="s">
        <v>156</v>
      </c>
      <c r="C9" s="51" t="s">
        <v>219</v>
      </c>
      <c r="D9" s="48" t="s">
        <v>208</v>
      </c>
      <c r="E9" s="48" t="s">
        <v>118</v>
      </c>
      <c r="F9" s="49" t="s">
        <v>224</v>
      </c>
      <c r="G9" s="17">
        <v>4</v>
      </c>
      <c r="H9" s="17">
        <v>5.5</v>
      </c>
      <c r="I9" s="17">
        <v>5</v>
      </c>
      <c r="J9" s="17">
        <v>5</v>
      </c>
      <c r="K9" s="17">
        <v>4</v>
      </c>
      <c r="L9" s="17">
        <v>5</v>
      </c>
      <c r="M9" s="17">
        <v>4</v>
      </c>
      <c r="N9" s="17">
        <v>4</v>
      </c>
      <c r="O9" s="4">
        <f t="shared" si="0"/>
        <v>36.5</v>
      </c>
      <c r="P9" s="13">
        <f t="shared" si="1"/>
        <v>4.5625</v>
      </c>
      <c r="Q9" s="17">
        <v>5</v>
      </c>
      <c r="R9" s="5">
        <f t="shared" si="2"/>
        <v>4.671875</v>
      </c>
      <c r="S9" s="9"/>
      <c r="T9" s="17">
        <v>6.5</v>
      </c>
      <c r="U9" s="17">
        <v>5.6</v>
      </c>
      <c r="V9" s="6">
        <f t="shared" si="3"/>
        <v>6.2750000000000004</v>
      </c>
      <c r="W9" s="6">
        <f t="shared" si="4"/>
        <v>5.4734375000000002</v>
      </c>
      <c r="X9" s="19"/>
      <c r="Y9" s="17">
        <v>5</v>
      </c>
      <c r="Z9" s="17">
        <v>4.5</v>
      </c>
      <c r="AA9" s="17">
        <v>4</v>
      </c>
      <c r="AB9" s="17">
        <v>5</v>
      </c>
      <c r="AC9" s="17">
        <v>5</v>
      </c>
      <c r="AD9" s="17">
        <v>4.5</v>
      </c>
      <c r="AE9" s="17">
        <v>5</v>
      </c>
      <c r="AF9" s="17">
        <v>5.5</v>
      </c>
      <c r="AG9" s="4">
        <f t="shared" si="5"/>
        <v>38.5</v>
      </c>
      <c r="AH9" s="13">
        <f t="shared" si="6"/>
        <v>4.8125</v>
      </c>
      <c r="AI9" s="17">
        <v>6</v>
      </c>
      <c r="AJ9" s="5">
        <f t="shared" si="7"/>
        <v>5.109375</v>
      </c>
      <c r="AK9" s="9"/>
      <c r="AL9" s="17">
        <v>6.4</v>
      </c>
      <c r="AM9" s="17">
        <v>6.4</v>
      </c>
      <c r="AN9" s="6">
        <f t="shared" si="8"/>
        <v>6.4</v>
      </c>
      <c r="AO9" s="6">
        <f t="shared" si="9"/>
        <v>5.7546875000000002</v>
      </c>
      <c r="AP9" s="19"/>
      <c r="AQ9" s="17"/>
      <c r="AR9" s="17"/>
      <c r="AS9" s="17"/>
      <c r="AT9" s="17"/>
      <c r="AU9" s="17"/>
      <c r="AV9" s="17"/>
      <c r="AW9" s="17"/>
      <c r="AX9" s="17"/>
      <c r="AY9" s="4">
        <f t="shared" si="10"/>
        <v>0</v>
      </c>
      <c r="AZ9" s="13">
        <f t="shared" si="11"/>
        <v>0</v>
      </c>
      <c r="BA9" s="17"/>
      <c r="BB9" s="5">
        <f t="shared" si="12"/>
        <v>0</v>
      </c>
      <c r="BC9" s="9"/>
      <c r="BD9" s="17"/>
      <c r="BE9" s="17"/>
      <c r="BF9" s="6">
        <f t="shared" si="13"/>
        <v>0</v>
      </c>
      <c r="BG9" s="6">
        <f t="shared" si="14"/>
        <v>0</v>
      </c>
      <c r="BH9" s="19"/>
      <c r="BI9" s="6">
        <f t="shared" si="15"/>
        <v>5.4734375000000002</v>
      </c>
      <c r="BJ9" s="6">
        <f t="shared" si="16"/>
        <v>5.7546875000000002</v>
      </c>
      <c r="BK9" s="6"/>
      <c r="BL9" s="6">
        <f t="shared" si="17"/>
        <v>5.6140625000000002</v>
      </c>
      <c r="BM9">
        <f>RANK(BL9,BL$7:BL$17)</f>
        <v>1</v>
      </c>
    </row>
    <row r="10" spans="1:65" x14ac:dyDescent="0.25">
      <c r="A10" s="48">
        <v>156</v>
      </c>
      <c r="B10" s="48" t="s">
        <v>160</v>
      </c>
      <c r="C10" s="51" t="s">
        <v>221</v>
      </c>
      <c r="D10" s="48" t="s">
        <v>222</v>
      </c>
      <c r="E10" s="48" t="s">
        <v>118</v>
      </c>
      <c r="F10" s="49" t="s">
        <v>209</v>
      </c>
      <c r="G10" s="17">
        <v>2</v>
      </c>
      <c r="H10" s="17">
        <v>3.8</v>
      </c>
      <c r="I10" s="17">
        <v>4</v>
      </c>
      <c r="J10" s="17">
        <v>3.5</v>
      </c>
      <c r="K10" s="17">
        <v>4</v>
      </c>
      <c r="L10" s="17">
        <v>5.2</v>
      </c>
      <c r="M10" s="17">
        <v>1.5</v>
      </c>
      <c r="N10" s="17">
        <v>4</v>
      </c>
      <c r="O10" s="4">
        <f t="shared" si="0"/>
        <v>28</v>
      </c>
      <c r="P10" s="13">
        <f t="shared" si="1"/>
        <v>3.5</v>
      </c>
      <c r="Q10" s="17">
        <v>6.8</v>
      </c>
      <c r="R10" s="5">
        <f t="shared" si="2"/>
        <v>4.3250000000000002</v>
      </c>
      <c r="S10" s="9"/>
      <c r="T10" s="17">
        <v>7</v>
      </c>
      <c r="U10" s="17">
        <v>5.4</v>
      </c>
      <c r="V10" s="6">
        <f t="shared" si="3"/>
        <v>6.6</v>
      </c>
      <c r="W10" s="6">
        <f t="shared" si="4"/>
        <v>5.4625000000000004</v>
      </c>
      <c r="X10" s="19"/>
      <c r="Y10" s="17">
        <v>4</v>
      </c>
      <c r="Z10" s="17">
        <v>4</v>
      </c>
      <c r="AA10" s="17">
        <v>4.5</v>
      </c>
      <c r="AB10" s="17">
        <v>5</v>
      </c>
      <c r="AC10" s="17">
        <v>5</v>
      </c>
      <c r="AD10" s="17">
        <v>5</v>
      </c>
      <c r="AE10" s="17">
        <v>4</v>
      </c>
      <c r="AF10" s="17">
        <v>4.5</v>
      </c>
      <c r="AG10" s="4">
        <f t="shared" si="5"/>
        <v>36</v>
      </c>
      <c r="AH10" s="13">
        <f t="shared" si="6"/>
        <v>4.5</v>
      </c>
      <c r="AI10" s="17">
        <v>5.5</v>
      </c>
      <c r="AJ10" s="5">
        <f t="shared" si="7"/>
        <v>4.75</v>
      </c>
      <c r="AK10" s="9"/>
      <c r="AL10" s="17">
        <v>6.4</v>
      </c>
      <c r="AM10" s="17">
        <v>6.8</v>
      </c>
      <c r="AN10" s="6">
        <f t="shared" si="8"/>
        <v>6.5000000000000009</v>
      </c>
      <c r="AO10" s="6">
        <f t="shared" si="9"/>
        <v>5.625</v>
      </c>
      <c r="AP10" s="19"/>
      <c r="AQ10" s="17"/>
      <c r="AR10" s="17"/>
      <c r="AS10" s="17"/>
      <c r="AT10" s="17"/>
      <c r="AU10" s="17"/>
      <c r="AV10" s="17"/>
      <c r="AW10" s="17"/>
      <c r="AX10" s="17"/>
      <c r="AY10" s="4">
        <f t="shared" si="10"/>
        <v>0</v>
      </c>
      <c r="AZ10" s="13">
        <f t="shared" si="11"/>
        <v>0</v>
      </c>
      <c r="BA10" s="17"/>
      <c r="BB10" s="5">
        <f t="shared" si="12"/>
        <v>0</v>
      </c>
      <c r="BC10" s="9"/>
      <c r="BD10" s="17"/>
      <c r="BE10" s="17"/>
      <c r="BF10" s="6">
        <f t="shared" si="13"/>
        <v>0</v>
      </c>
      <c r="BG10" s="6">
        <f t="shared" si="14"/>
        <v>0</v>
      </c>
      <c r="BH10" s="19"/>
      <c r="BI10" s="6">
        <f t="shared" si="15"/>
        <v>5.4625000000000004</v>
      </c>
      <c r="BJ10" s="6">
        <f t="shared" si="16"/>
        <v>5.625</v>
      </c>
      <c r="BK10" s="6"/>
      <c r="BL10" s="6">
        <f t="shared" si="17"/>
        <v>5.5437500000000002</v>
      </c>
      <c r="BM10">
        <f>RANK(BL10,BL$7:BL$17)</f>
        <v>2</v>
      </c>
    </row>
    <row r="11" spans="1:65" x14ac:dyDescent="0.25">
      <c r="A11" s="48">
        <v>117</v>
      </c>
      <c r="B11" s="48" t="s">
        <v>99</v>
      </c>
      <c r="C11" s="51" t="s">
        <v>212</v>
      </c>
      <c r="D11" s="48" t="s">
        <v>213</v>
      </c>
      <c r="E11" s="48" t="s">
        <v>223</v>
      </c>
      <c r="F11" s="49" t="s">
        <v>209</v>
      </c>
      <c r="G11" s="17">
        <v>3.7</v>
      </c>
      <c r="H11" s="17">
        <v>4</v>
      </c>
      <c r="I11" s="17">
        <v>4.8</v>
      </c>
      <c r="J11" s="17">
        <v>2</v>
      </c>
      <c r="K11" s="17">
        <v>5</v>
      </c>
      <c r="L11" s="17">
        <v>4.5</v>
      </c>
      <c r="M11" s="17">
        <v>4</v>
      </c>
      <c r="N11" s="17">
        <v>5</v>
      </c>
      <c r="O11" s="4">
        <f t="shared" si="0"/>
        <v>33</v>
      </c>
      <c r="P11" s="13">
        <f t="shared" si="1"/>
        <v>4.125</v>
      </c>
      <c r="Q11" s="17">
        <v>5</v>
      </c>
      <c r="R11" s="5">
        <f t="shared" si="2"/>
        <v>4.34375</v>
      </c>
      <c r="S11" s="9"/>
      <c r="T11" s="17">
        <v>6.7</v>
      </c>
      <c r="U11" s="17">
        <v>5.4</v>
      </c>
      <c r="V11" s="6">
        <f t="shared" si="3"/>
        <v>6.375</v>
      </c>
      <c r="W11" s="6">
        <f t="shared" si="4"/>
        <v>5.359375</v>
      </c>
      <c r="X11" s="19"/>
      <c r="Y11" s="17">
        <v>4</v>
      </c>
      <c r="Z11" s="17">
        <v>4</v>
      </c>
      <c r="AA11" s="17">
        <v>5</v>
      </c>
      <c r="AB11" s="17">
        <v>0</v>
      </c>
      <c r="AC11" s="17">
        <v>5.5</v>
      </c>
      <c r="AD11" s="17">
        <v>4.5</v>
      </c>
      <c r="AE11" s="17">
        <v>5.5</v>
      </c>
      <c r="AF11" s="17">
        <v>6</v>
      </c>
      <c r="AG11" s="4">
        <f t="shared" si="5"/>
        <v>34.5</v>
      </c>
      <c r="AH11" s="13">
        <f t="shared" si="6"/>
        <v>4.3125</v>
      </c>
      <c r="AI11" s="17">
        <v>5</v>
      </c>
      <c r="AJ11" s="5">
        <f t="shared" si="7"/>
        <v>4.484375</v>
      </c>
      <c r="AK11" s="9"/>
      <c r="AL11" s="17">
        <v>6.8</v>
      </c>
      <c r="AM11" s="17">
        <v>6.6</v>
      </c>
      <c r="AN11" s="6">
        <f t="shared" si="8"/>
        <v>6.75</v>
      </c>
      <c r="AO11" s="6">
        <f t="shared" si="9"/>
        <v>5.6171875</v>
      </c>
      <c r="AP11" s="19"/>
      <c r="AQ11" s="17"/>
      <c r="AR11" s="17"/>
      <c r="AS11" s="17"/>
      <c r="AT11" s="17"/>
      <c r="AU11" s="17"/>
      <c r="AV11" s="17"/>
      <c r="AW11" s="17"/>
      <c r="AX11" s="17"/>
      <c r="AY11" s="4">
        <f t="shared" si="10"/>
        <v>0</v>
      </c>
      <c r="AZ11" s="13">
        <f t="shared" si="11"/>
        <v>0</v>
      </c>
      <c r="BA11" s="17"/>
      <c r="BB11" s="5">
        <f t="shared" si="12"/>
        <v>0</v>
      </c>
      <c r="BC11" s="9"/>
      <c r="BD11" s="17"/>
      <c r="BE11" s="17"/>
      <c r="BF11" s="6">
        <f t="shared" si="13"/>
        <v>0</v>
      </c>
      <c r="BG11" s="6">
        <f t="shared" si="14"/>
        <v>0</v>
      </c>
      <c r="BH11" s="19"/>
      <c r="BI11" s="6">
        <f t="shared" si="15"/>
        <v>5.359375</v>
      </c>
      <c r="BJ11" s="6">
        <f t="shared" si="16"/>
        <v>5.6171875</v>
      </c>
      <c r="BK11" s="6"/>
      <c r="BL11" s="6">
        <f t="shared" si="17"/>
        <v>5.48828125</v>
      </c>
      <c r="BM11">
        <f>RANK(BL11,BL$7:BL$17)</f>
        <v>3</v>
      </c>
    </row>
    <row r="12" spans="1:65" x14ac:dyDescent="0.25">
      <c r="A12" s="48">
        <v>152</v>
      </c>
      <c r="B12" s="48" t="s">
        <v>155</v>
      </c>
      <c r="C12" s="51" t="s">
        <v>219</v>
      </c>
      <c r="D12" s="48" t="s">
        <v>208</v>
      </c>
      <c r="E12" s="48" t="s">
        <v>118</v>
      </c>
      <c r="F12" s="49" t="s">
        <v>209</v>
      </c>
      <c r="G12" s="17">
        <v>2.5</v>
      </c>
      <c r="H12" s="17">
        <v>4</v>
      </c>
      <c r="I12" s="17">
        <v>4.8</v>
      </c>
      <c r="J12" s="17">
        <v>4.8</v>
      </c>
      <c r="K12" s="17">
        <v>5</v>
      </c>
      <c r="L12" s="17">
        <v>5.5</v>
      </c>
      <c r="M12" s="17">
        <v>2.5</v>
      </c>
      <c r="N12" s="17">
        <v>4.5</v>
      </c>
      <c r="O12" s="4">
        <f t="shared" si="0"/>
        <v>33.6</v>
      </c>
      <c r="P12" s="13">
        <f t="shared" si="1"/>
        <v>4.2</v>
      </c>
      <c r="Q12" s="17">
        <v>5</v>
      </c>
      <c r="R12" s="5">
        <f t="shared" si="2"/>
        <v>4.4000000000000004</v>
      </c>
      <c r="S12" s="9"/>
      <c r="T12" s="17">
        <v>5.9</v>
      </c>
      <c r="U12" s="17">
        <v>5.3</v>
      </c>
      <c r="V12" s="6">
        <f t="shared" si="3"/>
        <v>5.7500000000000009</v>
      </c>
      <c r="W12" s="6">
        <f t="shared" si="4"/>
        <v>5.0750000000000011</v>
      </c>
      <c r="X12" s="19"/>
      <c r="Y12" s="17">
        <v>5.5</v>
      </c>
      <c r="Z12" s="17">
        <v>5.5</v>
      </c>
      <c r="AA12" s="17">
        <v>4.5</v>
      </c>
      <c r="AB12" s="17">
        <v>4.5</v>
      </c>
      <c r="AC12" s="17">
        <v>5</v>
      </c>
      <c r="AD12" s="17">
        <v>6</v>
      </c>
      <c r="AE12" s="17">
        <v>3</v>
      </c>
      <c r="AF12" s="17">
        <v>4.5</v>
      </c>
      <c r="AG12" s="4">
        <f t="shared" si="5"/>
        <v>38.5</v>
      </c>
      <c r="AH12" s="13">
        <f t="shared" si="6"/>
        <v>4.8125</v>
      </c>
      <c r="AI12" s="17">
        <v>6.5</v>
      </c>
      <c r="AJ12" s="5">
        <f t="shared" si="7"/>
        <v>5.234375</v>
      </c>
      <c r="AK12" s="9"/>
      <c r="AL12" s="17">
        <v>6.1</v>
      </c>
      <c r="AM12" s="17">
        <v>5.5</v>
      </c>
      <c r="AN12" s="6">
        <f t="shared" si="8"/>
        <v>5.9499999999999993</v>
      </c>
      <c r="AO12" s="6">
        <f t="shared" si="9"/>
        <v>5.5921874999999996</v>
      </c>
      <c r="AP12" s="19"/>
      <c r="AQ12" s="17"/>
      <c r="AR12" s="17"/>
      <c r="AS12" s="17"/>
      <c r="AT12" s="17"/>
      <c r="AU12" s="17"/>
      <c r="AV12" s="17"/>
      <c r="AW12" s="17"/>
      <c r="AX12" s="17"/>
      <c r="AY12" s="4">
        <f t="shared" si="10"/>
        <v>0</v>
      </c>
      <c r="AZ12" s="13">
        <f t="shared" si="11"/>
        <v>0</v>
      </c>
      <c r="BA12" s="17"/>
      <c r="BB12" s="5">
        <f t="shared" si="12"/>
        <v>0</v>
      </c>
      <c r="BC12" s="9"/>
      <c r="BD12" s="17"/>
      <c r="BE12" s="17"/>
      <c r="BF12" s="6">
        <f t="shared" si="13"/>
        <v>0</v>
      </c>
      <c r="BG12" s="6">
        <f t="shared" si="14"/>
        <v>0</v>
      </c>
      <c r="BH12" s="19"/>
      <c r="BI12" s="6">
        <f t="shared" si="15"/>
        <v>5.0750000000000011</v>
      </c>
      <c r="BJ12" s="6">
        <f t="shared" si="16"/>
        <v>5.5921874999999996</v>
      </c>
      <c r="BK12" s="6"/>
      <c r="BL12" s="6">
        <f t="shared" si="17"/>
        <v>5.3335937500000004</v>
      </c>
      <c r="BM12">
        <f>RANK(BL12,BL$7:BL$17)</f>
        <v>4</v>
      </c>
    </row>
    <row r="13" spans="1:65" x14ac:dyDescent="0.25">
      <c r="A13" s="48">
        <v>154</v>
      </c>
      <c r="B13" s="48" t="s">
        <v>157</v>
      </c>
      <c r="C13" s="51" t="s">
        <v>219</v>
      </c>
      <c r="D13" s="48" t="s">
        <v>208</v>
      </c>
      <c r="E13" s="48" t="s">
        <v>220</v>
      </c>
      <c r="F13" s="49" t="s">
        <v>209</v>
      </c>
      <c r="G13" s="17">
        <v>4</v>
      </c>
      <c r="H13" s="17">
        <v>5.5</v>
      </c>
      <c r="I13" s="17">
        <v>5.5</v>
      </c>
      <c r="J13" s="17">
        <v>6</v>
      </c>
      <c r="K13" s="17">
        <v>5.2</v>
      </c>
      <c r="L13" s="17">
        <v>4.7</v>
      </c>
      <c r="M13" s="17">
        <v>4</v>
      </c>
      <c r="N13" s="17">
        <v>4.8</v>
      </c>
      <c r="O13" s="4">
        <f t="shared" si="0"/>
        <v>39.699999999999996</v>
      </c>
      <c r="P13" s="13">
        <f t="shared" si="1"/>
        <v>4.9624999999999995</v>
      </c>
      <c r="Q13" s="17">
        <v>3.8</v>
      </c>
      <c r="R13" s="5">
        <f t="shared" si="2"/>
        <v>4.671875</v>
      </c>
      <c r="S13" s="9"/>
      <c r="T13" s="17">
        <v>5.9</v>
      </c>
      <c r="U13" s="17">
        <v>4.0999999999999996</v>
      </c>
      <c r="V13" s="6">
        <f t="shared" si="3"/>
        <v>5.4500000000000011</v>
      </c>
      <c r="W13" s="6">
        <f t="shared" si="4"/>
        <v>5.0609375000000005</v>
      </c>
      <c r="X13" s="19"/>
      <c r="Y13" s="17">
        <v>4</v>
      </c>
      <c r="Z13" s="17">
        <v>4.5</v>
      </c>
      <c r="AA13" s="17">
        <v>5.5</v>
      </c>
      <c r="AB13" s="17">
        <v>4.5</v>
      </c>
      <c r="AC13" s="17">
        <v>5</v>
      </c>
      <c r="AD13" s="17">
        <v>4</v>
      </c>
      <c r="AE13" s="17">
        <v>5</v>
      </c>
      <c r="AF13" s="17">
        <v>6</v>
      </c>
      <c r="AG13" s="4">
        <f t="shared" si="5"/>
        <v>38.5</v>
      </c>
      <c r="AH13" s="13">
        <f t="shared" si="6"/>
        <v>4.8125</v>
      </c>
      <c r="AI13" s="17">
        <v>5.5</v>
      </c>
      <c r="AJ13" s="5">
        <f t="shared" si="7"/>
        <v>4.984375</v>
      </c>
      <c r="AK13" s="9"/>
      <c r="AL13" s="17">
        <v>6.3</v>
      </c>
      <c r="AM13" s="17">
        <v>6</v>
      </c>
      <c r="AN13" s="6">
        <f t="shared" si="8"/>
        <v>6.2249999999999996</v>
      </c>
      <c r="AO13" s="6">
        <f t="shared" si="9"/>
        <v>5.6046874999999998</v>
      </c>
      <c r="AP13" s="19"/>
      <c r="AQ13" s="17"/>
      <c r="AR13" s="17"/>
      <c r="AS13" s="17"/>
      <c r="AT13" s="17"/>
      <c r="AU13" s="17"/>
      <c r="AV13" s="17"/>
      <c r="AW13" s="17"/>
      <c r="AX13" s="17"/>
      <c r="AY13" s="4">
        <f t="shared" si="10"/>
        <v>0</v>
      </c>
      <c r="AZ13" s="13">
        <f t="shared" si="11"/>
        <v>0</v>
      </c>
      <c r="BA13" s="17"/>
      <c r="BB13" s="5">
        <f t="shared" si="12"/>
        <v>0</v>
      </c>
      <c r="BC13" s="9"/>
      <c r="BD13" s="17"/>
      <c r="BE13" s="17"/>
      <c r="BF13" s="6">
        <f t="shared" si="13"/>
        <v>0</v>
      </c>
      <c r="BG13" s="6">
        <f t="shared" si="14"/>
        <v>0</v>
      </c>
      <c r="BH13" s="19"/>
      <c r="BI13" s="6">
        <f t="shared" si="15"/>
        <v>5.0609375000000005</v>
      </c>
      <c r="BJ13" s="6">
        <f t="shared" si="16"/>
        <v>5.6046874999999998</v>
      </c>
      <c r="BK13" s="6"/>
      <c r="BL13" s="6">
        <f t="shared" si="17"/>
        <v>5.3328125000000002</v>
      </c>
      <c r="BM13">
        <f>RANK(BL13,BL$7:BL$17)</f>
        <v>5</v>
      </c>
    </row>
    <row r="14" spans="1:65" x14ac:dyDescent="0.25">
      <c r="A14" s="48">
        <v>155</v>
      </c>
      <c r="B14" s="48" t="s">
        <v>159</v>
      </c>
      <c r="C14" s="51" t="s">
        <v>219</v>
      </c>
      <c r="D14" s="48" t="s">
        <v>208</v>
      </c>
      <c r="E14" s="48" t="s">
        <v>118</v>
      </c>
      <c r="F14" s="49" t="s">
        <v>209</v>
      </c>
      <c r="G14" s="17">
        <v>3.5</v>
      </c>
      <c r="H14" s="17">
        <v>4</v>
      </c>
      <c r="I14" s="17">
        <v>4.5</v>
      </c>
      <c r="J14" s="17">
        <v>4</v>
      </c>
      <c r="K14" s="17">
        <v>5</v>
      </c>
      <c r="L14" s="17">
        <v>5.4</v>
      </c>
      <c r="M14" s="17">
        <v>2</v>
      </c>
      <c r="N14" s="17">
        <v>5</v>
      </c>
      <c r="O14" s="4">
        <f t="shared" si="0"/>
        <v>33.4</v>
      </c>
      <c r="P14" s="13">
        <f t="shared" si="1"/>
        <v>4.1749999999999998</v>
      </c>
      <c r="Q14" s="17">
        <v>3.8</v>
      </c>
      <c r="R14" s="5">
        <f t="shared" si="2"/>
        <v>4.0812499999999998</v>
      </c>
      <c r="S14" s="9"/>
      <c r="T14" s="17">
        <v>6.4</v>
      </c>
      <c r="U14" s="17">
        <v>4.5999999999999996</v>
      </c>
      <c r="V14" s="6">
        <f t="shared" si="3"/>
        <v>5.9500000000000011</v>
      </c>
      <c r="W14" s="6">
        <f t="shared" si="4"/>
        <v>5.015625</v>
      </c>
      <c r="X14" s="19"/>
      <c r="Y14" s="17">
        <v>4</v>
      </c>
      <c r="Z14" s="17">
        <v>4.5</v>
      </c>
      <c r="AA14" s="17">
        <v>6</v>
      </c>
      <c r="AB14" s="17">
        <v>5.5</v>
      </c>
      <c r="AC14" s="17">
        <v>4</v>
      </c>
      <c r="AD14" s="17">
        <v>5</v>
      </c>
      <c r="AE14" s="17">
        <v>4</v>
      </c>
      <c r="AF14" s="17">
        <v>5.5</v>
      </c>
      <c r="AG14" s="4">
        <f t="shared" si="5"/>
        <v>38.5</v>
      </c>
      <c r="AH14" s="13">
        <f t="shared" si="6"/>
        <v>4.8125</v>
      </c>
      <c r="AI14" s="17">
        <v>5.5</v>
      </c>
      <c r="AJ14" s="5">
        <f t="shared" si="7"/>
        <v>4.984375</v>
      </c>
      <c r="AK14" s="9"/>
      <c r="AL14" s="17">
        <v>6.8</v>
      </c>
      <c r="AM14" s="17">
        <v>4.5</v>
      </c>
      <c r="AN14" s="6">
        <f t="shared" si="8"/>
        <v>6.2249999999999996</v>
      </c>
      <c r="AO14" s="6">
        <f t="shared" si="9"/>
        <v>5.6046874999999998</v>
      </c>
      <c r="AP14" s="19"/>
      <c r="AQ14" s="17"/>
      <c r="AR14" s="17"/>
      <c r="AS14" s="17"/>
      <c r="AT14" s="17"/>
      <c r="AU14" s="17"/>
      <c r="AV14" s="17"/>
      <c r="AW14" s="17"/>
      <c r="AX14" s="17"/>
      <c r="AY14" s="4">
        <f t="shared" si="10"/>
        <v>0</v>
      </c>
      <c r="AZ14" s="13">
        <f t="shared" si="11"/>
        <v>0</v>
      </c>
      <c r="BA14" s="17"/>
      <c r="BB14" s="5">
        <f t="shared" si="12"/>
        <v>0</v>
      </c>
      <c r="BC14" s="9"/>
      <c r="BD14" s="17"/>
      <c r="BE14" s="17"/>
      <c r="BF14" s="6">
        <f t="shared" si="13"/>
        <v>0</v>
      </c>
      <c r="BG14" s="6">
        <f t="shared" si="14"/>
        <v>0</v>
      </c>
      <c r="BH14" s="19"/>
      <c r="BI14" s="6">
        <f t="shared" si="15"/>
        <v>5.015625</v>
      </c>
      <c r="BJ14" s="6">
        <f t="shared" si="16"/>
        <v>5.6046874999999998</v>
      </c>
      <c r="BK14" s="6"/>
      <c r="BL14" s="6">
        <f t="shared" si="17"/>
        <v>5.3101562500000004</v>
      </c>
      <c r="BM14">
        <v>6</v>
      </c>
    </row>
    <row r="15" spans="1:65" x14ac:dyDescent="0.25">
      <c r="A15" s="48">
        <v>157</v>
      </c>
      <c r="B15" s="48" t="s">
        <v>161</v>
      </c>
      <c r="C15" s="51" t="s">
        <v>219</v>
      </c>
      <c r="D15" s="48" t="s">
        <v>208</v>
      </c>
      <c r="E15" s="48" t="s">
        <v>118</v>
      </c>
      <c r="F15" s="49" t="s">
        <v>209</v>
      </c>
      <c r="G15" s="17">
        <v>3</v>
      </c>
      <c r="H15" s="17">
        <v>4.5</v>
      </c>
      <c r="I15" s="17">
        <v>4</v>
      </c>
      <c r="J15" s="17">
        <v>4</v>
      </c>
      <c r="K15" s="17">
        <v>4.8</v>
      </c>
      <c r="L15" s="17">
        <v>5</v>
      </c>
      <c r="M15" s="17">
        <v>2</v>
      </c>
      <c r="N15" s="17">
        <v>4.5</v>
      </c>
      <c r="O15" s="4">
        <f t="shared" si="0"/>
        <v>31.8</v>
      </c>
      <c r="P15" s="13">
        <f t="shared" si="1"/>
        <v>3.9750000000000001</v>
      </c>
      <c r="Q15" s="17">
        <v>3.8</v>
      </c>
      <c r="R15" s="5">
        <f t="shared" si="2"/>
        <v>3.9312500000000004</v>
      </c>
      <c r="S15" s="9"/>
      <c r="T15" s="17">
        <v>7.3</v>
      </c>
      <c r="U15" s="17">
        <v>4.5999999999999996</v>
      </c>
      <c r="V15" s="6">
        <f t="shared" si="3"/>
        <v>6.625</v>
      </c>
      <c r="W15" s="6">
        <f t="shared" si="4"/>
        <v>5.2781250000000002</v>
      </c>
      <c r="X15" s="19"/>
      <c r="Y15" s="17">
        <v>4.5</v>
      </c>
      <c r="Z15" s="17">
        <v>3</v>
      </c>
      <c r="AA15" s="17">
        <v>5</v>
      </c>
      <c r="AB15" s="17">
        <v>4.5</v>
      </c>
      <c r="AC15" s="17">
        <v>3</v>
      </c>
      <c r="AD15" s="17">
        <v>3</v>
      </c>
      <c r="AE15" s="17">
        <v>2</v>
      </c>
      <c r="AF15" s="17">
        <v>5.5</v>
      </c>
      <c r="AG15" s="4">
        <f t="shared" si="5"/>
        <v>30.5</v>
      </c>
      <c r="AH15" s="13">
        <f t="shared" si="6"/>
        <v>3.8125</v>
      </c>
      <c r="AI15" s="17">
        <v>5.5</v>
      </c>
      <c r="AJ15" s="5">
        <f t="shared" si="7"/>
        <v>4.234375</v>
      </c>
      <c r="AK15" s="9"/>
      <c r="AL15" s="17">
        <v>6.7</v>
      </c>
      <c r="AM15" s="17">
        <v>4.5</v>
      </c>
      <c r="AN15" s="6">
        <f t="shared" si="8"/>
        <v>6.15</v>
      </c>
      <c r="AO15" s="6">
        <f t="shared" si="9"/>
        <v>5.1921875000000002</v>
      </c>
      <c r="AP15" s="19"/>
      <c r="AQ15" s="17"/>
      <c r="AR15" s="17"/>
      <c r="AS15" s="17"/>
      <c r="AT15" s="17"/>
      <c r="AU15" s="17"/>
      <c r="AV15" s="17"/>
      <c r="AW15" s="17"/>
      <c r="AX15" s="17"/>
      <c r="AY15" s="4">
        <f t="shared" si="10"/>
        <v>0</v>
      </c>
      <c r="AZ15" s="13">
        <f t="shared" si="11"/>
        <v>0</v>
      </c>
      <c r="BA15" s="17"/>
      <c r="BB15" s="5">
        <f t="shared" si="12"/>
        <v>0</v>
      </c>
      <c r="BC15" s="9"/>
      <c r="BD15" s="17"/>
      <c r="BE15" s="17"/>
      <c r="BF15" s="6">
        <f t="shared" si="13"/>
        <v>0</v>
      </c>
      <c r="BG15" s="6">
        <f t="shared" si="14"/>
        <v>0</v>
      </c>
      <c r="BH15" s="19"/>
      <c r="BI15" s="6">
        <f t="shared" si="15"/>
        <v>5.2781250000000002</v>
      </c>
      <c r="BJ15" s="6">
        <f t="shared" si="16"/>
        <v>5.1921875000000002</v>
      </c>
      <c r="BK15" s="6"/>
      <c r="BL15" s="6">
        <f t="shared" si="17"/>
        <v>5.2351562500000002</v>
      </c>
    </row>
    <row r="16" spans="1:65" x14ac:dyDescent="0.25">
      <c r="A16" s="48">
        <v>151</v>
      </c>
      <c r="B16" s="48" t="s">
        <v>154</v>
      </c>
      <c r="C16" s="51" t="s">
        <v>219</v>
      </c>
      <c r="D16" s="48" t="s">
        <v>208</v>
      </c>
      <c r="E16" s="48" t="s">
        <v>118</v>
      </c>
      <c r="F16" s="49" t="s">
        <v>209</v>
      </c>
      <c r="G16" s="17">
        <v>1</v>
      </c>
      <c r="H16" s="17">
        <v>4</v>
      </c>
      <c r="I16" s="17">
        <v>4</v>
      </c>
      <c r="J16" s="17">
        <v>3.5</v>
      </c>
      <c r="K16" s="17">
        <v>3.5</v>
      </c>
      <c r="L16" s="17">
        <v>5</v>
      </c>
      <c r="M16" s="17">
        <v>5</v>
      </c>
      <c r="N16" s="17">
        <v>5</v>
      </c>
      <c r="O16" s="4">
        <f t="shared" si="0"/>
        <v>31</v>
      </c>
      <c r="P16" s="13">
        <f t="shared" si="1"/>
        <v>3.875</v>
      </c>
      <c r="Q16" s="17">
        <v>5</v>
      </c>
      <c r="R16" s="5">
        <f t="shared" si="2"/>
        <v>4.15625</v>
      </c>
      <c r="S16" s="9"/>
      <c r="T16" s="17">
        <v>6</v>
      </c>
      <c r="U16" s="17">
        <v>5.7</v>
      </c>
      <c r="V16" s="6">
        <f t="shared" si="3"/>
        <v>5.9249999999999998</v>
      </c>
      <c r="W16" s="6">
        <f t="shared" si="4"/>
        <v>5.0406250000000004</v>
      </c>
      <c r="X16" s="19"/>
      <c r="Y16" s="17">
        <v>0</v>
      </c>
      <c r="Z16" s="17">
        <v>4.5</v>
      </c>
      <c r="AA16" s="17">
        <v>4.5</v>
      </c>
      <c r="AB16" s="17">
        <v>5.5</v>
      </c>
      <c r="AC16" s="17">
        <v>5.5</v>
      </c>
      <c r="AD16" s="17">
        <v>5</v>
      </c>
      <c r="AE16" s="17">
        <v>3</v>
      </c>
      <c r="AF16" s="17">
        <v>5</v>
      </c>
      <c r="AG16" s="4">
        <f t="shared" si="5"/>
        <v>33</v>
      </c>
      <c r="AH16" s="13">
        <f t="shared" si="6"/>
        <v>4.125</v>
      </c>
      <c r="AI16" s="17">
        <v>6</v>
      </c>
      <c r="AJ16" s="5">
        <f t="shared" si="7"/>
        <v>4.59375</v>
      </c>
      <c r="AK16" s="9"/>
      <c r="AL16" s="17">
        <v>6.4</v>
      </c>
      <c r="AM16" s="17">
        <v>5.8</v>
      </c>
      <c r="AN16" s="6">
        <f t="shared" si="8"/>
        <v>6.2500000000000009</v>
      </c>
      <c r="AO16" s="6">
        <f t="shared" si="9"/>
        <v>5.421875</v>
      </c>
      <c r="AP16" s="19"/>
      <c r="AQ16" s="17"/>
      <c r="AR16" s="17"/>
      <c r="AS16" s="17"/>
      <c r="AT16" s="17"/>
      <c r="AU16" s="17"/>
      <c r="AV16" s="17"/>
      <c r="AW16" s="17"/>
      <c r="AX16" s="17"/>
      <c r="AY16" s="4">
        <f t="shared" si="10"/>
        <v>0</v>
      </c>
      <c r="AZ16" s="13">
        <f t="shared" si="11"/>
        <v>0</v>
      </c>
      <c r="BA16" s="17"/>
      <c r="BB16" s="5">
        <f t="shared" si="12"/>
        <v>0</v>
      </c>
      <c r="BC16" s="9"/>
      <c r="BD16" s="17"/>
      <c r="BE16" s="17"/>
      <c r="BF16" s="6">
        <f t="shared" si="13"/>
        <v>0</v>
      </c>
      <c r="BG16" s="6">
        <f t="shared" si="14"/>
        <v>0</v>
      </c>
      <c r="BH16" s="19"/>
      <c r="BI16" s="6">
        <f t="shared" si="15"/>
        <v>5.0406250000000004</v>
      </c>
      <c r="BJ16" s="6">
        <f t="shared" si="16"/>
        <v>5.421875</v>
      </c>
      <c r="BK16" s="6"/>
      <c r="BL16" s="6">
        <f t="shared" si="17"/>
        <v>5.2312500000000002</v>
      </c>
    </row>
    <row r="17" spans="1:64" x14ac:dyDescent="0.25">
      <c r="A17" s="48">
        <v>122</v>
      </c>
      <c r="B17" s="48" t="s">
        <v>107</v>
      </c>
      <c r="C17" s="51" t="s">
        <v>205</v>
      </c>
      <c r="D17" s="48" t="s">
        <v>206</v>
      </c>
      <c r="E17" s="48" t="s">
        <v>108</v>
      </c>
      <c r="F17" s="49" t="s">
        <v>209</v>
      </c>
      <c r="G17" s="17">
        <v>2.8</v>
      </c>
      <c r="H17" s="17">
        <v>4</v>
      </c>
      <c r="I17" s="17">
        <v>4.5</v>
      </c>
      <c r="J17" s="17">
        <v>1</v>
      </c>
      <c r="K17" s="17">
        <v>0</v>
      </c>
      <c r="L17" s="17">
        <v>2</v>
      </c>
      <c r="M17" s="17">
        <v>0</v>
      </c>
      <c r="N17" s="17">
        <v>4</v>
      </c>
      <c r="O17" s="4">
        <f t="shared" si="0"/>
        <v>18.3</v>
      </c>
      <c r="P17" s="13">
        <f t="shared" si="1"/>
        <v>2.2875000000000001</v>
      </c>
      <c r="Q17" s="17">
        <v>4</v>
      </c>
      <c r="R17" s="5">
        <f t="shared" si="2"/>
        <v>2.7156250000000002</v>
      </c>
      <c r="S17" s="9"/>
      <c r="T17" s="17">
        <v>7.6</v>
      </c>
      <c r="U17" s="17">
        <v>4.8</v>
      </c>
      <c r="V17" s="6">
        <f t="shared" si="3"/>
        <v>6.8999999999999995</v>
      </c>
      <c r="W17" s="6">
        <f t="shared" si="4"/>
        <v>4.8078124999999998</v>
      </c>
      <c r="X17" s="19"/>
      <c r="Y17" s="17">
        <v>4.5</v>
      </c>
      <c r="Z17" s="17">
        <v>5.5</v>
      </c>
      <c r="AA17" s="17">
        <v>4</v>
      </c>
      <c r="AB17" s="17">
        <v>0</v>
      </c>
      <c r="AC17" s="17">
        <v>0</v>
      </c>
      <c r="AD17" s="17">
        <v>3</v>
      </c>
      <c r="AE17" s="17">
        <v>0</v>
      </c>
      <c r="AF17" s="17">
        <v>5.5</v>
      </c>
      <c r="AG17" s="4">
        <f t="shared" si="5"/>
        <v>22.5</v>
      </c>
      <c r="AH17" s="13">
        <f t="shared" si="6"/>
        <v>2.8125</v>
      </c>
      <c r="AI17" s="17">
        <v>2</v>
      </c>
      <c r="AJ17" s="5">
        <f t="shared" si="7"/>
        <v>2.609375</v>
      </c>
      <c r="AK17" s="9"/>
      <c r="AL17" s="17">
        <v>7.2</v>
      </c>
      <c r="AM17" s="17">
        <v>6</v>
      </c>
      <c r="AN17" s="6">
        <f t="shared" si="8"/>
        <v>6.9</v>
      </c>
      <c r="AO17" s="6">
        <f t="shared" si="9"/>
        <v>4.7546875000000002</v>
      </c>
      <c r="AP17" s="19"/>
      <c r="AQ17" s="17"/>
      <c r="AR17" s="17"/>
      <c r="AS17" s="17"/>
      <c r="AT17" s="17"/>
      <c r="AU17" s="17"/>
      <c r="AV17" s="17"/>
      <c r="AW17" s="17"/>
      <c r="AX17" s="17"/>
      <c r="AY17" s="4">
        <f t="shared" si="10"/>
        <v>0</v>
      </c>
      <c r="AZ17" s="13">
        <f t="shared" si="11"/>
        <v>0</v>
      </c>
      <c r="BA17" s="17"/>
      <c r="BB17" s="5">
        <f t="shared" si="12"/>
        <v>0</v>
      </c>
      <c r="BC17" s="9"/>
      <c r="BD17" s="17"/>
      <c r="BE17" s="17"/>
      <c r="BF17" s="6">
        <f t="shared" si="13"/>
        <v>0</v>
      </c>
      <c r="BG17" s="6">
        <f t="shared" si="14"/>
        <v>0</v>
      </c>
      <c r="BH17" s="19"/>
      <c r="BI17" s="6">
        <f t="shared" si="15"/>
        <v>4.8078124999999998</v>
      </c>
      <c r="BJ17" s="6">
        <f t="shared" si="16"/>
        <v>4.7546875000000002</v>
      </c>
      <c r="BK17" s="6"/>
      <c r="BL17" s="6">
        <f t="shared" si="17"/>
        <v>4.78125</v>
      </c>
    </row>
  </sheetData>
  <sortState ref="A7:BM17">
    <sortCondition ref="F7:F17"/>
    <sortCondition descending="1" ref="BL7:BL17"/>
  </sortState>
  <mergeCells count="10">
    <mergeCell ref="BD4:BF4"/>
    <mergeCell ref="BI4:BK4"/>
    <mergeCell ref="AS1:AZ1"/>
    <mergeCell ref="AQ4:BB4"/>
    <mergeCell ref="I1:N1"/>
    <mergeCell ref="G4:R4"/>
    <mergeCell ref="AA1:AH1"/>
    <mergeCell ref="Y4:AJ4"/>
    <mergeCell ref="T4:V4"/>
    <mergeCell ref="AL4:AN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7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3.2" x14ac:dyDescent="0.25"/>
  <cols>
    <col min="1" max="1" width="5.5546875" customWidth="1"/>
    <col min="2" max="2" width="20" customWidth="1"/>
    <col min="3" max="3" width="13.109375" customWidth="1"/>
    <col min="4" max="4" width="14" customWidth="1"/>
    <col min="5" max="5" width="14.88671875" customWidth="1"/>
    <col min="6" max="6" width="9.44140625" customWidth="1"/>
    <col min="7" max="17" width="5.6640625" customWidth="1"/>
    <col min="18" max="18" width="3.109375" customWidth="1"/>
    <col min="19" max="21" width="5.6640625" customWidth="1"/>
    <col min="22" max="22" width="6.6640625" customWidth="1"/>
    <col min="23" max="23" width="3.109375" customWidth="1"/>
    <col min="24" max="34" width="5.6640625" customWidth="1"/>
    <col min="35" max="35" width="3.109375" customWidth="1"/>
    <col min="36" max="38" width="5.6640625" customWidth="1"/>
    <col min="39" max="39" width="6.6640625" customWidth="1"/>
    <col min="40" max="40" width="3.109375" customWidth="1"/>
    <col min="41" max="51" width="5.6640625" customWidth="1"/>
    <col min="52" max="52" width="3.109375" customWidth="1"/>
    <col min="53" max="55" width="5.6640625" customWidth="1"/>
    <col min="56" max="56" width="6.6640625" customWidth="1"/>
    <col min="57" max="57" width="3.109375" customWidth="1"/>
    <col min="58" max="61" width="6.6640625" customWidth="1"/>
    <col min="62" max="62" width="11.5546875" customWidth="1"/>
  </cols>
  <sheetData>
    <row r="1" spans="1:62" x14ac:dyDescent="0.25">
      <c r="A1" t="s">
        <v>162</v>
      </c>
      <c r="D1" t="s">
        <v>14</v>
      </c>
      <c r="E1" t="s">
        <v>216</v>
      </c>
      <c r="G1" s="3" t="s">
        <v>14</v>
      </c>
      <c r="H1" s="3"/>
      <c r="I1" s="70" t="str">
        <f>E1</f>
        <v>Robyn Bruderer</v>
      </c>
      <c r="J1" s="70"/>
      <c r="K1" s="70"/>
      <c r="L1" s="70"/>
      <c r="M1" s="70"/>
      <c r="N1" s="70"/>
      <c r="O1" s="3"/>
      <c r="P1" s="3"/>
      <c r="R1" s="9"/>
      <c r="W1" s="19"/>
      <c r="X1" t="s">
        <v>15</v>
      </c>
      <c r="Z1" s="70" t="str">
        <f>E2</f>
        <v>Jenny Scott</v>
      </c>
      <c r="AA1" s="70"/>
      <c r="AB1" s="70"/>
      <c r="AC1" s="70"/>
      <c r="AD1" s="70"/>
      <c r="AE1" s="70"/>
      <c r="AF1" s="70"/>
      <c r="AG1" s="70"/>
      <c r="AI1" s="9"/>
      <c r="AN1" s="19"/>
      <c r="AO1" t="s">
        <v>16</v>
      </c>
      <c r="AQ1" s="70">
        <f>E3</f>
        <v>0</v>
      </c>
      <c r="AR1" s="70"/>
      <c r="AS1" s="70"/>
      <c r="AT1" s="70"/>
      <c r="AU1" s="70"/>
      <c r="AV1" s="70"/>
      <c r="AW1" s="70"/>
      <c r="AX1" s="70"/>
      <c r="AZ1" s="9"/>
      <c r="BE1" s="19"/>
      <c r="BJ1" s="7">
        <f ca="1">NOW()</f>
        <v>42176.702667245372</v>
      </c>
    </row>
    <row r="2" spans="1:62" x14ac:dyDescent="0.25">
      <c r="A2" s="1" t="s">
        <v>163</v>
      </c>
      <c r="B2" s="1"/>
      <c r="D2" t="s">
        <v>15</v>
      </c>
      <c r="E2" t="s">
        <v>254</v>
      </c>
      <c r="R2" s="9"/>
      <c r="W2" s="19"/>
      <c r="AI2" s="9"/>
      <c r="AN2" s="19"/>
      <c r="AZ2" s="9"/>
      <c r="BE2" s="19"/>
      <c r="BJ2" s="8">
        <f ca="1">NOW()</f>
        <v>42176.702667245372</v>
      </c>
    </row>
    <row r="3" spans="1:62" x14ac:dyDescent="0.25">
      <c r="A3" t="s">
        <v>172</v>
      </c>
      <c r="C3" t="s">
        <v>173</v>
      </c>
      <c r="D3" t="s">
        <v>16</v>
      </c>
      <c r="R3" s="9"/>
      <c r="W3" s="19"/>
      <c r="AI3" s="9"/>
      <c r="AN3" s="19"/>
      <c r="AZ3" s="9"/>
      <c r="BE3" s="19"/>
    </row>
    <row r="4" spans="1:62" x14ac:dyDescent="0.25">
      <c r="G4" s="71" t="s">
        <v>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21"/>
      <c r="S4" s="71" t="s">
        <v>11</v>
      </c>
      <c r="T4" s="71"/>
      <c r="U4" s="71"/>
      <c r="V4" s="2" t="s">
        <v>12</v>
      </c>
      <c r="W4" s="19"/>
      <c r="X4" s="71" t="s">
        <v>9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21"/>
      <c r="AJ4" s="71" t="s">
        <v>11</v>
      </c>
      <c r="AK4" s="71"/>
      <c r="AL4" s="71"/>
      <c r="AM4" s="2" t="s">
        <v>12</v>
      </c>
      <c r="AN4" s="19"/>
      <c r="AO4" s="71" t="s">
        <v>9</v>
      </c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21"/>
      <c r="BA4" s="71" t="s">
        <v>11</v>
      </c>
      <c r="BB4" s="71"/>
      <c r="BC4" s="71"/>
      <c r="BD4" s="2" t="s">
        <v>12</v>
      </c>
      <c r="BE4" s="19"/>
      <c r="BF4" s="71" t="s">
        <v>17</v>
      </c>
      <c r="BG4" s="71"/>
      <c r="BH4" s="71"/>
      <c r="BI4" s="2" t="s">
        <v>21</v>
      </c>
    </row>
    <row r="5" spans="1:62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2" t="s">
        <v>65</v>
      </c>
      <c r="F5" s="32" t="s">
        <v>66</v>
      </c>
      <c r="G5" s="2" t="s">
        <v>7</v>
      </c>
      <c r="H5" s="2" t="s">
        <v>34</v>
      </c>
      <c r="I5" s="2" t="s">
        <v>39</v>
      </c>
      <c r="J5" s="2" t="s">
        <v>49</v>
      </c>
      <c r="K5" s="2" t="s">
        <v>50</v>
      </c>
      <c r="L5" s="2" t="s">
        <v>51</v>
      </c>
      <c r="M5" s="2" t="s">
        <v>23</v>
      </c>
      <c r="N5" s="2" t="s">
        <v>52</v>
      </c>
      <c r="O5" s="2" t="s">
        <v>45</v>
      </c>
      <c r="P5" s="2" t="s">
        <v>46</v>
      </c>
      <c r="Q5" s="2" t="s">
        <v>8</v>
      </c>
      <c r="R5" s="21"/>
      <c r="S5" s="26" t="s">
        <v>10</v>
      </c>
      <c r="T5" s="26" t="s">
        <v>43</v>
      </c>
      <c r="U5" s="26" t="s">
        <v>8</v>
      </c>
      <c r="V5" s="2" t="s">
        <v>13</v>
      </c>
      <c r="W5" s="20"/>
      <c r="X5" s="2" t="s">
        <v>7</v>
      </c>
      <c r="Y5" s="2" t="s">
        <v>34</v>
      </c>
      <c r="Z5" s="2" t="s">
        <v>39</v>
      </c>
      <c r="AA5" s="2" t="s">
        <v>49</v>
      </c>
      <c r="AB5" s="2" t="s">
        <v>50</v>
      </c>
      <c r="AC5" s="2" t="s">
        <v>51</v>
      </c>
      <c r="AD5" s="2" t="s">
        <v>23</v>
      </c>
      <c r="AE5" s="2" t="s">
        <v>52</v>
      </c>
      <c r="AF5" s="2" t="s">
        <v>45</v>
      </c>
      <c r="AG5" s="2" t="s">
        <v>46</v>
      </c>
      <c r="AH5" s="2" t="s">
        <v>8</v>
      </c>
      <c r="AI5" s="21"/>
      <c r="AJ5" s="26" t="s">
        <v>10</v>
      </c>
      <c r="AK5" s="26" t="s">
        <v>43</v>
      </c>
      <c r="AL5" s="26" t="s">
        <v>8</v>
      </c>
      <c r="AM5" s="2" t="s">
        <v>13</v>
      </c>
      <c r="AN5" s="20"/>
      <c r="AO5" s="2" t="s">
        <v>7</v>
      </c>
      <c r="AP5" s="2" t="s">
        <v>34</v>
      </c>
      <c r="AQ5" s="2" t="s">
        <v>39</v>
      </c>
      <c r="AR5" s="2" t="s">
        <v>49</v>
      </c>
      <c r="AS5" s="2" t="s">
        <v>50</v>
      </c>
      <c r="AT5" s="2" t="s">
        <v>51</v>
      </c>
      <c r="AU5" s="2" t="s">
        <v>23</v>
      </c>
      <c r="AV5" s="2" t="s">
        <v>52</v>
      </c>
      <c r="AW5" s="2" t="s">
        <v>45</v>
      </c>
      <c r="AX5" s="2" t="s">
        <v>46</v>
      </c>
      <c r="AY5" s="2" t="s">
        <v>8</v>
      </c>
      <c r="AZ5" s="21"/>
      <c r="BA5" s="26" t="s">
        <v>10</v>
      </c>
      <c r="BB5" s="26" t="s">
        <v>43</v>
      </c>
      <c r="BC5" s="26" t="s">
        <v>8</v>
      </c>
      <c r="BD5" s="2" t="s">
        <v>13</v>
      </c>
      <c r="BE5" s="20"/>
      <c r="BF5" s="2" t="s">
        <v>18</v>
      </c>
      <c r="BG5" s="2" t="s">
        <v>19</v>
      </c>
      <c r="BH5" s="2" t="s">
        <v>20</v>
      </c>
      <c r="BI5" s="2" t="s">
        <v>8</v>
      </c>
      <c r="BJ5" s="63" t="s">
        <v>22</v>
      </c>
    </row>
    <row r="6" spans="1:62" x14ac:dyDescent="0.25">
      <c r="R6" s="9"/>
      <c r="W6" s="19"/>
      <c r="AI6" s="9"/>
      <c r="AN6" s="19"/>
      <c r="AZ6" s="9"/>
      <c r="BE6" s="19"/>
    </row>
    <row r="7" spans="1:62" x14ac:dyDescent="0.25">
      <c r="A7" s="48">
        <v>106</v>
      </c>
      <c r="B7" s="48" t="s">
        <v>79</v>
      </c>
      <c r="C7" s="51" t="s">
        <v>195</v>
      </c>
      <c r="D7" s="48" t="s">
        <v>196</v>
      </c>
      <c r="E7" s="48" t="s">
        <v>200</v>
      </c>
      <c r="F7" s="49" t="s">
        <v>197</v>
      </c>
      <c r="G7" s="17">
        <v>5.2</v>
      </c>
      <c r="H7" s="17">
        <v>5.3</v>
      </c>
      <c r="I7" s="17">
        <v>4</v>
      </c>
      <c r="J7" s="17">
        <v>5.3</v>
      </c>
      <c r="K7" s="17">
        <v>5.3</v>
      </c>
      <c r="L7" s="17">
        <v>5.5</v>
      </c>
      <c r="M7" s="17">
        <v>6</v>
      </c>
      <c r="N7" s="17">
        <v>5.3</v>
      </c>
      <c r="O7" s="4">
        <f t="shared" ref="O7:O27" si="0">SUM(G7:N7)</f>
        <v>41.9</v>
      </c>
      <c r="P7" s="13">
        <f t="shared" ref="P7:P27" si="1">O7/8</f>
        <v>5.2374999999999998</v>
      </c>
      <c r="Q7" s="5">
        <f t="shared" ref="Q7:Q27" si="2">P7</f>
        <v>5.2374999999999998</v>
      </c>
      <c r="R7" s="9"/>
      <c r="S7" s="17">
        <v>7.4</v>
      </c>
      <c r="T7" s="17">
        <v>5.7</v>
      </c>
      <c r="U7" s="6">
        <f t="shared" ref="U7:U27" si="3">(S7*0.75)+(T7*0.25)</f>
        <v>6.9750000000000005</v>
      </c>
      <c r="V7" s="6">
        <f t="shared" ref="V7:V27" si="4">(Q7+U7)/2</f>
        <v>6.1062500000000002</v>
      </c>
      <c r="W7" s="19"/>
      <c r="X7" s="17">
        <v>6.5</v>
      </c>
      <c r="Y7" s="17">
        <v>7</v>
      </c>
      <c r="Z7" s="17">
        <v>4</v>
      </c>
      <c r="AA7" s="17">
        <v>6</v>
      </c>
      <c r="AB7" s="17">
        <v>6.5</v>
      </c>
      <c r="AC7" s="17">
        <v>7</v>
      </c>
      <c r="AD7" s="17">
        <v>7</v>
      </c>
      <c r="AE7" s="17">
        <v>6.5</v>
      </c>
      <c r="AF7" s="4">
        <f t="shared" ref="AF7:AF27" si="5">SUM(X7:AE7)</f>
        <v>50.5</v>
      </c>
      <c r="AG7" s="13">
        <f t="shared" ref="AG7:AG27" si="6">AF7/8</f>
        <v>6.3125</v>
      </c>
      <c r="AH7" s="5">
        <f t="shared" ref="AH7:AH27" si="7">AG7</f>
        <v>6.3125</v>
      </c>
      <c r="AI7" s="9"/>
      <c r="AJ7" s="17">
        <v>7.63</v>
      </c>
      <c r="AK7" s="17">
        <v>7.8</v>
      </c>
      <c r="AL7" s="6">
        <f t="shared" ref="AL7:AL27" si="8">(AJ7*0.75)+(AK7*0.25)</f>
        <v>7.6725000000000003</v>
      </c>
      <c r="AM7" s="6">
        <f t="shared" ref="AM7:AM27" si="9">(AH7+AL7)/2</f>
        <v>6.9924999999999997</v>
      </c>
      <c r="AN7" s="19"/>
      <c r="AO7" s="17"/>
      <c r="AP7" s="17"/>
      <c r="AQ7" s="17"/>
      <c r="AR7" s="17"/>
      <c r="AS7" s="17"/>
      <c r="AT7" s="17"/>
      <c r="AU7" s="17"/>
      <c r="AV7" s="17"/>
      <c r="AW7" s="4">
        <f t="shared" ref="AW7:AW27" si="10">SUM(AO7:AV7)</f>
        <v>0</v>
      </c>
      <c r="AX7" s="13">
        <f t="shared" ref="AX7:AX27" si="11">AW7/8</f>
        <v>0</v>
      </c>
      <c r="AY7" s="5">
        <f t="shared" ref="AY7:AY27" si="12">AX7</f>
        <v>0</v>
      </c>
      <c r="AZ7" s="9"/>
      <c r="BA7" s="17"/>
      <c r="BB7" s="17"/>
      <c r="BC7" s="6">
        <f t="shared" ref="BC7:BC27" si="13">(BA7*0.75)+(BB7*0.25)</f>
        <v>0</v>
      </c>
      <c r="BD7" s="6">
        <f t="shared" ref="BD7:BD27" si="14">(AY7+BC7)/2</f>
        <v>0</v>
      </c>
      <c r="BE7" s="19"/>
      <c r="BF7" s="6">
        <f t="shared" ref="BF7:BF27" si="15">V7</f>
        <v>6.1062500000000002</v>
      </c>
      <c r="BG7" s="6">
        <f t="shared" ref="BG7:BG27" si="16">AM7</f>
        <v>6.9924999999999997</v>
      </c>
      <c r="BH7" s="6"/>
      <c r="BI7" s="6">
        <f t="shared" ref="BI7:BI27" si="17">AVERAGE(BF7:BH7)</f>
        <v>6.5493749999999995</v>
      </c>
      <c r="BJ7">
        <v>1</v>
      </c>
    </row>
    <row r="8" spans="1:62" x14ac:dyDescent="0.25">
      <c r="A8" s="48">
        <v>142</v>
      </c>
      <c r="B8" s="48" t="s">
        <v>142</v>
      </c>
      <c r="C8" s="51" t="s">
        <v>201</v>
      </c>
      <c r="D8" s="48" t="s">
        <v>202</v>
      </c>
      <c r="E8" s="48" t="s">
        <v>204</v>
      </c>
      <c r="F8" s="49" t="s">
        <v>197</v>
      </c>
      <c r="G8" s="17">
        <v>4.8</v>
      </c>
      <c r="H8" s="17">
        <v>5</v>
      </c>
      <c r="I8" s="17">
        <v>5.3</v>
      </c>
      <c r="J8" s="17">
        <v>4</v>
      </c>
      <c r="K8" s="17">
        <v>5.2</v>
      </c>
      <c r="L8" s="17">
        <v>5.5</v>
      </c>
      <c r="M8" s="17">
        <v>6</v>
      </c>
      <c r="N8" s="17">
        <v>5.2</v>
      </c>
      <c r="O8" s="4">
        <f t="shared" si="0"/>
        <v>41</v>
      </c>
      <c r="P8" s="13">
        <f t="shared" si="1"/>
        <v>5.125</v>
      </c>
      <c r="Q8" s="5">
        <f t="shared" si="2"/>
        <v>5.125</v>
      </c>
      <c r="R8" s="9"/>
      <c r="S8" s="17">
        <v>6.8</v>
      </c>
      <c r="T8" s="17">
        <v>5</v>
      </c>
      <c r="U8" s="6">
        <f t="shared" si="3"/>
        <v>6.35</v>
      </c>
      <c r="V8" s="6">
        <f t="shared" si="4"/>
        <v>5.7374999999999998</v>
      </c>
      <c r="W8" s="19"/>
      <c r="X8" s="17">
        <v>5.5</v>
      </c>
      <c r="Y8" s="17">
        <v>6.5</v>
      </c>
      <c r="Z8" s="17">
        <v>5.5</v>
      </c>
      <c r="AA8" s="17">
        <v>5</v>
      </c>
      <c r="AB8" s="17">
        <v>6</v>
      </c>
      <c r="AC8" s="17">
        <v>6.5</v>
      </c>
      <c r="AD8" s="17">
        <v>7</v>
      </c>
      <c r="AE8" s="17">
        <v>5</v>
      </c>
      <c r="AF8" s="4">
        <f t="shared" si="5"/>
        <v>47</v>
      </c>
      <c r="AG8" s="13">
        <f t="shared" si="6"/>
        <v>5.875</v>
      </c>
      <c r="AH8" s="5">
        <f t="shared" si="7"/>
        <v>5.875</v>
      </c>
      <c r="AI8" s="9"/>
      <c r="AJ8" s="17">
        <v>7</v>
      </c>
      <c r="AK8" s="17">
        <v>7.5</v>
      </c>
      <c r="AL8" s="6">
        <f t="shared" si="8"/>
        <v>7.125</v>
      </c>
      <c r="AM8" s="6">
        <f t="shared" si="9"/>
        <v>6.5</v>
      </c>
      <c r="AN8" s="19"/>
      <c r="AO8" s="17"/>
      <c r="AP8" s="17"/>
      <c r="AQ8" s="17"/>
      <c r="AR8" s="17"/>
      <c r="AS8" s="17"/>
      <c r="AT8" s="17"/>
      <c r="AU8" s="17"/>
      <c r="AV8" s="17"/>
      <c r="AW8" s="4">
        <f t="shared" si="10"/>
        <v>0</v>
      </c>
      <c r="AX8" s="13">
        <f t="shared" si="11"/>
        <v>0</v>
      </c>
      <c r="AY8" s="5">
        <f t="shared" si="12"/>
        <v>0</v>
      </c>
      <c r="AZ8" s="9"/>
      <c r="BA8" s="17"/>
      <c r="BB8" s="17"/>
      <c r="BC8" s="6">
        <f t="shared" si="13"/>
        <v>0</v>
      </c>
      <c r="BD8" s="6">
        <f t="shared" si="14"/>
        <v>0</v>
      </c>
      <c r="BE8" s="19"/>
      <c r="BF8" s="6">
        <f t="shared" si="15"/>
        <v>5.7374999999999998</v>
      </c>
      <c r="BG8" s="6">
        <f t="shared" si="16"/>
        <v>6.5</v>
      </c>
      <c r="BH8" s="6"/>
      <c r="BI8" s="6">
        <f t="shared" si="17"/>
        <v>6.1187500000000004</v>
      </c>
      <c r="BJ8">
        <v>2</v>
      </c>
    </row>
    <row r="9" spans="1:62" x14ac:dyDescent="0.25">
      <c r="A9" s="48">
        <v>107</v>
      </c>
      <c r="B9" s="48" t="s">
        <v>81</v>
      </c>
      <c r="C9" s="51" t="s">
        <v>195</v>
      </c>
      <c r="D9" s="48" t="s">
        <v>196</v>
      </c>
      <c r="E9" s="48" t="s">
        <v>82</v>
      </c>
      <c r="F9" s="49" t="s">
        <v>197</v>
      </c>
      <c r="G9" s="17">
        <v>5</v>
      </c>
      <c r="H9" s="17">
        <v>5</v>
      </c>
      <c r="I9" s="17">
        <v>5.2</v>
      </c>
      <c r="J9" s="17">
        <v>5</v>
      </c>
      <c r="K9" s="17">
        <v>6</v>
      </c>
      <c r="L9" s="17">
        <v>6</v>
      </c>
      <c r="M9" s="17">
        <v>6.2</v>
      </c>
      <c r="N9" s="17">
        <v>5.2</v>
      </c>
      <c r="O9" s="4">
        <f t="shared" si="0"/>
        <v>43.600000000000009</v>
      </c>
      <c r="P9" s="13">
        <f t="shared" si="1"/>
        <v>5.4500000000000011</v>
      </c>
      <c r="Q9" s="5">
        <f t="shared" si="2"/>
        <v>5.4500000000000011</v>
      </c>
      <c r="R9" s="9"/>
      <c r="S9" s="17">
        <v>7</v>
      </c>
      <c r="T9" s="17">
        <v>5</v>
      </c>
      <c r="U9" s="6">
        <f t="shared" si="3"/>
        <v>6.5</v>
      </c>
      <c r="V9" s="6">
        <f t="shared" si="4"/>
        <v>5.9750000000000005</v>
      </c>
      <c r="W9" s="19"/>
      <c r="X9" s="17">
        <v>4.5</v>
      </c>
      <c r="Y9" s="17">
        <v>6</v>
      </c>
      <c r="Z9" s="17">
        <v>6.5</v>
      </c>
      <c r="AA9" s="17">
        <v>4</v>
      </c>
      <c r="AB9" s="17">
        <v>5.5</v>
      </c>
      <c r="AC9" s="17">
        <v>5</v>
      </c>
      <c r="AD9" s="17">
        <v>5.5</v>
      </c>
      <c r="AE9" s="17">
        <v>5.5</v>
      </c>
      <c r="AF9" s="4">
        <f t="shared" si="5"/>
        <v>42.5</v>
      </c>
      <c r="AG9" s="13">
        <f t="shared" si="6"/>
        <v>5.3125</v>
      </c>
      <c r="AH9" s="5">
        <f t="shared" si="7"/>
        <v>5.3125</v>
      </c>
      <c r="AI9" s="9"/>
      <c r="AJ9" s="17">
        <v>7</v>
      </c>
      <c r="AK9" s="17">
        <v>6.2</v>
      </c>
      <c r="AL9" s="6">
        <f t="shared" si="8"/>
        <v>6.8</v>
      </c>
      <c r="AM9" s="6">
        <f t="shared" si="9"/>
        <v>6.0562500000000004</v>
      </c>
      <c r="AN9" s="19"/>
      <c r="AO9" s="17"/>
      <c r="AP9" s="17"/>
      <c r="AQ9" s="17"/>
      <c r="AR9" s="17"/>
      <c r="AS9" s="17"/>
      <c r="AT9" s="17"/>
      <c r="AU9" s="17"/>
      <c r="AV9" s="17"/>
      <c r="AW9" s="4">
        <f t="shared" si="10"/>
        <v>0</v>
      </c>
      <c r="AX9" s="13">
        <f t="shared" si="11"/>
        <v>0</v>
      </c>
      <c r="AY9" s="5">
        <f t="shared" si="12"/>
        <v>0</v>
      </c>
      <c r="AZ9" s="9"/>
      <c r="BA9" s="17"/>
      <c r="BB9" s="17"/>
      <c r="BC9" s="6">
        <f t="shared" si="13"/>
        <v>0</v>
      </c>
      <c r="BD9" s="6">
        <f t="shared" si="14"/>
        <v>0</v>
      </c>
      <c r="BE9" s="19"/>
      <c r="BF9" s="6">
        <f t="shared" si="15"/>
        <v>5.9750000000000005</v>
      </c>
      <c r="BG9" s="6">
        <f t="shared" si="16"/>
        <v>6.0562500000000004</v>
      </c>
      <c r="BH9" s="6"/>
      <c r="BI9" s="6">
        <f t="shared" si="17"/>
        <v>6.015625</v>
      </c>
      <c r="BJ9">
        <v>3</v>
      </c>
    </row>
    <row r="10" spans="1:62" x14ac:dyDescent="0.25">
      <c r="A10" s="48">
        <v>101</v>
      </c>
      <c r="B10" s="48" t="s">
        <v>67</v>
      </c>
      <c r="C10" s="51" t="s">
        <v>195</v>
      </c>
      <c r="D10" s="48" t="s">
        <v>196</v>
      </c>
      <c r="E10" s="48" t="s">
        <v>68</v>
      </c>
      <c r="F10" s="49" t="s">
        <v>197</v>
      </c>
      <c r="G10" s="17">
        <v>3.5</v>
      </c>
      <c r="H10" s="17">
        <v>5.3</v>
      </c>
      <c r="I10" s="17">
        <v>5.2</v>
      </c>
      <c r="J10" s="17">
        <v>5.2</v>
      </c>
      <c r="K10" s="17">
        <v>5.3</v>
      </c>
      <c r="L10" s="17">
        <v>4.5</v>
      </c>
      <c r="M10" s="17">
        <v>5.5</v>
      </c>
      <c r="N10" s="17">
        <v>5</v>
      </c>
      <c r="O10" s="4">
        <f t="shared" si="0"/>
        <v>39.5</v>
      </c>
      <c r="P10" s="13">
        <f t="shared" si="1"/>
        <v>4.9375</v>
      </c>
      <c r="Q10" s="5">
        <f t="shared" si="2"/>
        <v>4.9375</v>
      </c>
      <c r="R10" s="9"/>
      <c r="S10" s="17">
        <v>6.5</v>
      </c>
      <c r="T10" s="17">
        <v>4.7</v>
      </c>
      <c r="U10" s="6">
        <f t="shared" si="3"/>
        <v>6.05</v>
      </c>
      <c r="V10" s="6">
        <f t="shared" si="4"/>
        <v>5.4937500000000004</v>
      </c>
      <c r="W10" s="19"/>
      <c r="X10" s="17">
        <v>4</v>
      </c>
      <c r="Y10" s="17">
        <v>4.5</v>
      </c>
      <c r="Z10" s="17">
        <v>5.5</v>
      </c>
      <c r="AA10" s="17">
        <v>6</v>
      </c>
      <c r="AB10" s="17">
        <v>6</v>
      </c>
      <c r="AC10" s="17">
        <v>5</v>
      </c>
      <c r="AD10" s="17">
        <v>6.5</v>
      </c>
      <c r="AE10" s="17">
        <v>6</v>
      </c>
      <c r="AF10" s="4">
        <f t="shared" si="5"/>
        <v>43.5</v>
      </c>
      <c r="AG10" s="13">
        <f t="shared" si="6"/>
        <v>5.4375</v>
      </c>
      <c r="AH10" s="5">
        <f t="shared" si="7"/>
        <v>5.4375</v>
      </c>
      <c r="AI10" s="9"/>
      <c r="AJ10" s="17">
        <v>6.75</v>
      </c>
      <c r="AK10" s="17">
        <v>5.5</v>
      </c>
      <c r="AL10" s="6">
        <f t="shared" si="8"/>
        <v>6.4375</v>
      </c>
      <c r="AM10" s="6">
        <f t="shared" si="9"/>
        <v>5.9375</v>
      </c>
      <c r="AN10" s="19"/>
      <c r="AO10" s="17"/>
      <c r="AP10" s="17"/>
      <c r="AQ10" s="17"/>
      <c r="AR10" s="17"/>
      <c r="AS10" s="17"/>
      <c r="AT10" s="17"/>
      <c r="AU10" s="17"/>
      <c r="AV10" s="17"/>
      <c r="AW10" s="4">
        <f t="shared" si="10"/>
        <v>0</v>
      </c>
      <c r="AX10" s="13">
        <f t="shared" si="11"/>
        <v>0</v>
      </c>
      <c r="AY10" s="5">
        <f t="shared" si="12"/>
        <v>0</v>
      </c>
      <c r="AZ10" s="9"/>
      <c r="BA10" s="17"/>
      <c r="BB10" s="17"/>
      <c r="BC10" s="6">
        <f t="shared" si="13"/>
        <v>0</v>
      </c>
      <c r="BD10" s="6">
        <f t="shared" si="14"/>
        <v>0</v>
      </c>
      <c r="BE10" s="19"/>
      <c r="BF10" s="6">
        <f t="shared" si="15"/>
        <v>5.4937500000000004</v>
      </c>
      <c r="BG10" s="6">
        <f t="shared" si="16"/>
        <v>5.9375</v>
      </c>
      <c r="BH10" s="6"/>
      <c r="BI10" s="6">
        <f t="shared" si="17"/>
        <v>5.7156250000000002</v>
      </c>
      <c r="BJ10">
        <v>4</v>
      </c>
    </row>
    <row r="11" spans="1:62" x14ac:dyDescent="0.25">
      <c r="A11" s="48">
        <v>128</v>
      </c>
      <c r="B11" s="48" t="s">
        <v>119</v>
      </c>
      <c r="C11" s="51" t="s">
        <v>201</v>
      </c>
      <c r="D11" s="48" t="s">
        <v>202</v>
      </c>
      <c r="E11" s="48" t="s">
        <v>215</v>
      </c>
      <c r="F11" s="49" t="s">
        <v>197</v>
      </c>
      <c r="G11" s="17">
        <v>4.7</v>
      </c>
      <c r="H11" s="17">
        <v>4.7</v>
      </c>
      <c r="I11" s="17">
        <v>5.3</v>
      </c>
      <c r="J11" s="17">
        <v>5.2</v>
      </c>
      <c r="K11" s="17">
        <v>5.5</v>
      </c>
      <c r="L11" s="17">
        <v>5.5</v>
      </c>
      <c r="M11" s="17">
        <v>6.5</v>
      </c>
      <c r="N11" s="17">
        <v>5.3</v>
      </c>
      <c r="O11" s="4">
        <f t="shared" si="0"/>
        <v>42.699999999999996</v>
      </c>
      <c r="P11" s="13">
        <f t="shared" si="1"/>
        <v>5.3374999999999995</v>
      </c>
      <c r="Q11" s="5">
        <f t="shared" si="2"/>
        <v>5.3374999999999995</v>
      </c>
      <c r="R11" s="9"/>
      <c r="S11" s="17">
        <v>6.5</v>
      </c>
      <c r="T11" s="17">
        <v>4.7</v>
      </c>
      <c r="U11" s="6">
        <f t="shared" si="3"/>
        <v>6.05</v>
      </c>
      <c r="V11" s="6">
        <f t="shared" si="4"/>
        <v>5.6937499999999996</v>
      </c>
      <c r="W11" s="19"/>
      <c r="X11" s="17">
        <v>4.5</v>
      </c>
      <c r="Y11" s="17">
        <v>5.5</v>
      </c>
      <c r="Z11" s="17">
        <v>5.5</v>
      </c>
      <c r="AA11" s="17">
        <v>5.5</v>
      </c>
      <c r="AB11" s="17">
        <v>5</v>
      </c>
      <c r="AC11" s="17">
        <v>5.5</v>
      </c>
      <c r="AD11" s="17">
        <v>6</v>
      </c>
      <c r="AE11" s="17">
        <v>6</v>
      </c>
      <c r="AF11" s="4">
        <f t="shared" si="5"/>
        <v>43.5</v>
      </c>
      <c r="AG11" s="13">
        <f t="shared" si="6"/>
        <v>5.4375</v>
      </c>
      <c r="AH11" s="5">
        <f t="shared" si="7"/>
        <v>5.4375</v>
      </c>
      <c r="AI11" s="9"/>
      <c r="AJ11" s="17">
        <v>6.2</v>
      </c>
      <c r="AK11" s="17">
        <v>4</v>
      </c>
      <c r="AL11" s="6">
        <f t="shared" si="8"/>
        <v>5.65</v>
      </c>
      <c r="AM11" s="6">
        <f t="shared" si="9"/>
        <v>5.5437500000000002</v>
      </c>
      <c r="AN11" s="19"/>
      <c r="AO11" s="17"/>
      <c r="AP11" s="17"/>
      <c r="AQ11" s="17"/>
      <c r="AR11" s="17"/>
      <c r="AS11" s="17"/>
      <c r="AT11" s="17"/>
      <c r="AU11" s="17"/>
      <c r="AV11" s="17"/>
      <c r="AW11" s="4">
        <f t="shared" si="10"/>
        <v>0</v>
      </c>
      <c r="AX11" s="13">
        <f t="shared" si="11"/>
        <v>0</v>
      </c>
      <c r="AY11" s="5">
        <f t="shared" si="12"/>
        <v>0</v>
      </c>
      <c r="AZ11" s="9"/>
      <c r="BA11" s="17"/>
      <c r="BB11" s="17"/>
      <c r="BC11" s="6">
        <f t="shared" si="13"/>
        <v>0</v>
      </c>
      <c r="BD11" s="6">
        <f t="shared" si="14"/>
        <v>0</v>
      </c>
      <c r="BE11" s="19"/>
      <c r="BF11" s="6">
        <f t="shared" si="15"/>
        <v>5.6937499999999996</v>
      </c>
      <c r="BG11" s="6">
        <f t="shared" si="16"/>
        <v>5.5437500000000002</v>
      </c>
      <c r="BH11" s="6"/>
      <c r="BI11" s="6">
        <f t="shared" si="17"/>
        <v>5.6187500000000004</v>
      </c>
      <c r="BJ11">
        <v>5</v>
      </c>
    </row>
    <row r="12" spans="1:62" x14ac:dyDescent="0.25">
      <c r="A12" s="48">
        <v>136</v>
      </c>
      <c r="B12" s="48" t="s">
        <v>131</v>
      </c>
      <c r="C12" s="51" t="s">
        <v>201</v>
      </c>
      <c r="D12" s="48" t="s">
        <v>202</v>
      </c>
      <c r="E12" s="48" t="s">
        <v>132</v>
      </c>
      <c r="F12" s="49" t="s">
        <v>197</v>
      </c>
      <c r="G12" s="17">
        <v>3</v>
      </c>
      <c r="H12" s="17">
        <v>4.2</v>
      </c>
      <c r="I12" s="17">
        <v>4.7</v>
      </c>
      <c r="J12" s="17">
        <v>5</v>
      </c>
      <c r="K12" s="17">
        <v>5</v>
      </c>
      <c r="L12" s="17">
        <v>5</v>
      </c>
      <c r="M12" s="17">
        <v>5.2</v>
      </c>
      <c r="N12" s="17">
        <v>4.7</v>
      </c>
      <c r="O12" s="4">
        <f t="shared" si="0"/>
        <v>36.800000000000004</v>
      </c>
      <c r="P12" s="13">
        <f t="shared" si="1"/>
        <v>4.6000000000000005</v>
      </c>
      <c r="Q12" s="5">
        <f t="shared" si="2"/>
        <v>4.6000000000000005</v>
      </c>
      <c r="R12" s="9"/>
      <c r="S12" s="17">
        <v>6.8</v>
      </c>
      <c r="T12" s="17">
        <v>4.7</v>
      </c>
      <c r="U12" s="6">
        <f t="shared" si="3"/>
        <v>6.2749999999999995</v>
      </c>
      <c r="V12" s="6">
        <f t="shared" si="4"/>
        <v>5.4375</v>
      </c>
      <c r="W12" s="19"/>
      <c r="X12" s="17">
        <v>3</v>
      </c>
      <c r="Y12" s="17">
        <v>5</v>
      </c>
      <c r="Z12" s="17">
        <v>6.5</v>
      </c>
      <c r="AA12" s="17">
        <v>1</v>
      </c>
      <c r="AB12" s="17">
        <v>4.5</v>
      </c>
      <c r="AC12" s="17">
        <v>5.5</v>
      </c>
      <c r="AD12" s="17">
        <v>6.5</v>
      </c>
      <c r="AE12" s="17">
        <v>6</v>
      </c>
      <c r="AF12" s="4">
        <f t="shared" si="5"/>
        <v>38</v>
      </c>
      <c r="AG12" s="13">
        <f t="shared" si="6"/>
        <v>4.75</v>
      </c>
      <c r="AH12" s="5">
        <f t="shared" si="7"/>
        <v>4.75</v>
      </c>
      <c r="AI12" s="9"/>
      <c r="AJ12" s="17">
        <v>6.8</v>
      </c>
      <c r="AK12" s="17">
        <v>6.5</v>
      </c>
      <c r="AL12" s="6">
        <f t="shared" si="8"/>
        <v>6.7249999999999996</v>
      </c>
      <c r="AM12" s="6">
        <f t="shared" si="9"/>
        <v>5.7374999999999998</v>
      </c>
      <c r="AN12" s="19"/>
      <c r="AO12" s="17"/>
      <c r="AP12" s="17"/>
      <c r="AQ12" s="17"/>
      <c r="AR12" s="17"/>
      <c r="AS12" s="17"/>
      <c r="AT12" s="17"/>
      <c r="AU12" s="17"/>
      <c r="AV12" s="17"/>
      <c r="AW12" s="4">
        <f t="shared" si="10"/>
        <v>0</v>
      </c>
      <c r="AX12" s="13">
        <f t="shared" si="11"/>
        <v>0</v>
      </c>
      <c r="AY12" s="5">
        <f t="shared" si="12"/>
        <v>0</v>
      </c>
      <c r="AZ12" s="9"/>
      <c r="BA12" s="17"/>
      <c r="BB12" s="17"/>
      <c r="BC12" s="6">
        <f t="shared" si="13"/>
        <v>0</v>
      </c>
      <c r="BD12" s="6">
        <f t="shared" si="14"/>
        <v>0</v>
      </c>
      <c r="BE12" s="19"/>
      <c r="BF12" s="6">
        <f t="shared" si="15"/>
        <v>5.4375</v>
      </c>
      <c r="BG12" s="6">
        <f t="shared" si="16"/>
        <v>5.7374999999999998</v>
      </c>
      <c r="BH12" s="6"/>
      <c r="BI12" s="6">
        <f t="shared" si="17"/>
        <v>5.5875000000000004</v>
      </c>
      <c r="BJ12">
        <v>6</v>
      </c>
    </row>
    <row r="13" spans="1:62" x14ac:dyDescent="0.25">
      <c r="A13" s="48">
        <v>119</v>
      </c>
      <c r="B13" s="48" t="s">
        <v>103</v>
      </c>
      <c r="C13" s="51" t="s">
        <v>205</v>
      </c>
      <c r="D13" s="48" t="s">
        <v>206</v>
      </c>
      <c r="E13" s="48" t="s">
        <v>104</v>
      </c>
      <c r="F13" s="49" t="s">
        <v>197</v>
      </c>
      <c r="G13" s="17">
        <v>4.5</v>
      </c>
      <c r="H13" s="17">
        <v>4.5</v>
      </c>
      <c r="I13" s="17">
        <v>5</v>
      </c>
      <c r="J13" s="17">
        <v>4.7</v>
      </c>
      <c r="K13" s="17">
        <v>5</v>
      </c>
      <c r="L13" s="17">
        <v>5</v>
      </c>
      <c r="M13" s="17">
        <v>5.5</v>
      </c>
      <c r="N13" s="17">
        <v>4.2</v>
      </c>
      <c r="O13" s="4">
        <f t="shared" si="0"/>
        <v>38.400000000000006</v>
      </c>
      <c r="P13" s="13">
        <f t="shared" si="1"/>
        <v>4.8000000000000007</v>
      </c>
      <c r="Q13" s="5">
        <f t="shared" si="2"/>
        <v>4.8000000000000007</v>
      </c>
      <c r="R13" s="9"/>
      <c r="S13" s="17">
        <v>6.3</v>
      </c>
      <c r="T13" s="17">
        <v>4.5</v>
      </c>
      <c r="U13" s="6">
        <f t="shared" si="3"/>
        <v>5.85</v>
      </c>
      <c r="V13" s="6">
        <f t="shared" si="4"/>
        <v>5.3250000000000002</v>
      </c>
      <c r="W13" s="19"/>
      <c r="X13" s="17">
        <v>3</v>
      </c>
      <c r="Y13" s="17">
        <v>4.5</v>
      </c>
      <c r="Z13" s="17">
        <v>5.5</v>
      </c>
      <c r="AA13" s="17">
        <v>4.5</v>
      </c>
      <c r="AB13" s="17">
        <v>5.5</v>
      </c>
      <c r="AC13" s="17">
        <v>5</v>
      </c>
      <c r="AD13" s="17">
        <v>6.5</v>
      </c>
      <c r="AE13" s="17">
        <v>6</v>
      </c>
      <c r="AF13" s="4">
        <f t="shared" si="5"/>
        <v>40.5</v>
      </c>
      <c r="AG13" s="13">
        <f t="shared" si="6"/>
        <v>5.0625</v>
      </c>
      <c r="AH13" s="5">
        <f t="shared" si="7"/>
        <v>5.0625</v>
      </c>
      <c r="AI13" s="9"/>
      <c r="AJ13" s="17">
        <v>6.3</v>
      </c>
      <c r="AK13" s="17">
        <v>5.5</v>
      </c>
      <c r="AL13" s="6">
        <f t="shared" si="8"/>
        <v>6.1</v>
      </c>
      <c r="AM13" s="6">
        <f t="shared" si="9"/>
        <v>5.5812499999999998</v>
      </c>
      <c r="AN13" s="19"/>
      <c r="AO13" s="17"/>
      <c r="AP13" s="17"/>
      <c r="AQ13" s="17"/>
      <c r="AR13" s="17"/>
      <c r="AS13" s="17"/>
      <c r="AT13" s="17"/>
      <c r="AU13" s="17"/>
      <c r="AV13" s="17"/>
      <c r="AW13" s="4">
        <f t="shared" si="10"/>
        <v>0</v>
      </c>
      <c r="AX13" s="13">
        <f t="shared" si="11"/>
        <v>0</v>
      </c>
      <c r="AY13" s="5">
        <f t="shared" si="12"/>
        <v>0</v>
      </c>
      <c r="AZ13" s="9"/>
      <c r="BA13" s="17"/>
      <c r="BB13" s="17"/>
      <c r="BC13" s="6">
        <f t="shared" si="13"/>
        <v>0</v>
      </c>
      <c r="BD13" s="6">
        <f t="shared" si="14"/>
        <v>0</v>
      </c>
      <c r="BE13" s="19"/>
      <c r="BF13" s="6">
        <f t="shared" si="15"/>
        <v>5.3250000000000002</v>
      </c>
      <c r="BG13" s="6">
        <f t="shared" si="16"/>
        <v>5.5812499999999998</v>
      </c>
      <c r="BH13" s="6"/>
      <c r="BI13" s="6">
        <f t="shared" si="17"/>
        <v>5.453125</v>
      </c>
    </row>
    <row r="14" spans="1:62" x14ac:dyDescent="0.25">
      <c r="A14" s="48">
        <v>131</v>
      </c>
      <c r="B14" s="48" t="s">
        <v>124</v>
      </c>
      <c r="C14" s="51" t="s">
        <v>201</v>
      </c>
      <c r="D14" s="48" t="s">
        <v>202</v>
      </c>
      <c r="E14" s="48" t="s">
        <v>125</v>
      </c>
      <c r="F14" s="49" t="s">
        <v>197</v>
      </c>
      <c r="G14" s="17">
        <v>3.7</v>
      </c>
      <c r="H14" s="17">
        <v>5</v>
      </c>
      <c r="I14" s="17">
        <v>5.2</v>
      </c>
      <c r="J14" s="17">
        <v>4.5</v>
      </c>
      <c r="K14" s="17">
        <v>5.3</v>
      </c>
      <c r="L14" s="17">
        <v>5.5</v>
      </c>
      <c r="M14" s="17">
        <v>5.3</v>
      </c>
      <c r="N14" s="17">
        <v>4.8</v>
      </c>
      <c r="O14" s="4">
        <f t="shared" si="0"/>
        <v>39.299999999999997</v>
      </c>
      <c r="P14" s="13">
        <f t="shared" si="1"/>
        <v>4.9124999999999996</v>
      </c>
      <c r="Q14" s="5">
        <f t="shared" si="2"/>
        <v>4.9124999999999996</v>
      </c>
      <c r="R14" s="9"/>
      <c r="S14" s="17">
        <v>5.8</v>
      </c>
      <c r="T14" s="17">
        <v>4.8</v>
      </c>
      <c r="U14" s="6">
        <f t="shared" si="3"/>
        <v>5.55</v>
      </c>
      <c r="V14" s="6">
        <f t="shared" si="4"/>
        <v>5.2312499999999993</v>
      </c>
      <c r="W14" s="19"/>
      <c r="X14" s="17">
        <v>4.5</v>
      </c>
      <c r="Y14" s="17">
        <v>5</v>
      </c>
      <c r="Z14" s="17">
        <v>4</v>
      </c>
      <c r="AA14" s="17">
        <v>6</v>
      </c>
      <c r="AB14" s="17">
        <v>6</v>
      </c>
      <c r="AC14" s="17">
        <v>5.5</v>
      </c>
      <c r="AD14" s="17">
        <v>5.5</v>
      </c>
      <c r="AE14" s="17">
        <v>6</v>
      </c>
      <c r="AF14" s="4">
        <f t="shared" si="5"/>
        <v>42.5</v>
      </c>
      <c r="AG14" s="13">
        <f t="shared" si="6"/>
        <v>5.3125</v>
      </c>
      <c r="AH14" s="5">
        <f t="shared" si="7"/>
        <v>5.3125</v>
      </c>
      <c r="AI14" s="9"/>
      <c r="AJ14" s="17">
        <v>6</v>
      </c>
      <c r="AK14" s="17">
        <v>6</v>
      </c>
      <c r="AL14" s="6">
        <f t="shared" si="8"/>
        <v>6</v>
      </c>
      <c r="AM14" s="6">
        <f t="shared" si="9"/>
        <v>5.65625</v>
      </c>
      <c r="AN14" s="19"/>
      <c r="AO14" s="17"/>
      <c r="AP14" s="17"/>
      <c r="AQ14" s="17"/>
      <c r="AR14" s="17"/>
      <c r="AS14" s="17"/>
      <c r="AT14" s="17"/>
      <c r="AU14" s="17"/>
      <c r="AV14" s="17"/>
      <c r="AW14" s="4">
        <f t="shared" si="10"/>
        <v>0</v>
      </c>
      <c r="AX14" s="13">
        <f t="shared" si="11"/>
        <v>0</v>
      </c>
      <c r="AY14" s="5">
        <f t="shared" si="12"/>
        <v>0</v>
      </c>
      <c r="AZ14" s="9"/>
      <c r="BA14" s="17"/>
      <c r="BB14" s="17"/>
      <c r="BC14" s="6">
        <f t="shared" si="13"/>
        <v>0</v>
      </c>
      <c r="BD14" s="6">
        <f t="shared" si="14"/>
        <v>0</v>
      </c>
      <c r="BE14" s="19"/>
      <c r="BF14" s="6">
        <f t="shared" si="15"/>
        <v>5.2312499999999993</v>
      </c>
      <c r="BG14" s="6">
        <f t="shared" si="16"/>
        <v>5.65625</v>
      </c>
      <c r="BH14" s="6"/>
      <c r="BI14" s="6">
        <f t="shared" si="17"/>
        <v>5.4437499999999996</v>
      </c>
    </row>
    <row r="15" spans="1:62" x14ac:dyDescent="0.25">
      <c r="A15" s="48">
        <v>141</v>
      </c>
      <c r="B15" s="48" t="s">
        <v>140</v>
      </c>
      <c r="C15" s="51" t="s">
        <v>201</v>
      </c>
      <c r="D15" s="48" t="s">
        <v>202</v>
      </c>
      <c r="E15" s="48" t="s">
        <v>203</v>
      </c>
      <c r="F15" s="49" t="s">
        <v>197</v>
      </c>
      <c r="G15" s="17">
        <v>4.7</v>
      </c>
      <c r="H15" s="17">
        <v>5.2</v>
      </c>
      <c r="I15" s="17">
        <v>4.7</v>
      </c>
      <c r="J15" s="17">
        <v>5.2</v>
      </c>
      <c r="K15" s="17">
        <v>5.5</v>
      </c>
      <c r="L15" s="17">
        <v>5.4</v>
      </c>
      <c r="M15" s="17">
        <v>5.3</v>
      </c>
      <c r="N15" s="17">
        <v>5</v>
      </c>
      <c r="O15" s="4">
        <f t="shared" si="0"/>
        <v>41</v>
      </c>
      <c r="P15" s="13">
        <f t="shared" si="1"/>
        <v>5.125</v>
      </c>
      <c r="Q15" s="5">
        <f t="shared" si="2"/>
        <v>5.125</v>
      </c>
      <c r="R15" s="9"/>
      <c r="S15" s="17">
        <v>5.8</v>
      </c>
      <c r="T15" s="17">
        <v>4.5</v>
      </c>
      <c r="U15" s="6">
        <f t="shared" si="3"/>
        <v>5.4749999999999996</v>
      </c>
      <c r="V15" s="6">
        <f t="shared" si="4"/>
        <v>5.3</v>
      </c>
      <c r="W15" s="19"/>
      <c r="X15" s="17">
        <v>4</v>
      </c>
      <c r="Y15" s="17">
        <v>5</v>
      </c>
      <c r="Z15" s="17">
        <v>4.5</v>
      </c>
      <c r="AA15" s="17">
        <v>3</v>
      </c>
      <c r="AB15" s="17">
        <v>5.5</v>
      </c>
      <c r="AC15" s="17">
        <v>4.5</v>
      </c>
      <c r="AD15" s="17">
        <v>3</v>
      </c>
      <c r="AE15" s="17">
        <v>5.5</v>
      </c>
      <c r="AF15" s="4">
        <f t="shared" si="5"/>
        <v>35</v>
      </c>
      <c r="AG15" s="13">
        <f t="shared" si="6"/>
        <v>4.375</v>
      </c>
      <c r="AH15" s="5">
        <f t="shared" si="7"/>
        <v>4.375</v>
      </c>
      <c r="AI15" s="9"/>
      <c r="AJ15" s="17">
        <v>6.9</v>
      </c>
      <c r="AK15" s="17">
        <v>6.2</v>
      </c>
      <c r="AL15" s="6">
        <f t="shared" si="8"/>
        <v>6.7250000000000005</v>
      </c>
      <c r="AM15" s="6">
        <f t="shared" si="9"/>
        <v>5.5500000000000007</v>
      </c>
      <c r="AN15" s="19"/>
      <c r="AO15" s="17"/>
      <c r="AP15" s="17"/>
      <c r="AQ15" s="17"/>
      <c r="AR15" s="17"/>
      <c r="AS15" s="17"/>
      <c r="AT15" s="17"/>
      <c r="AU15" s="17"/>
      <c r="AV15" s="17"/>
      <c r="AW15" s="4">
        <f t="shared" si="10"/>
        <v>0</v>
      </c>
      <c r="AX15" s="13">
        <f t="shared" si="11"/>
        <v>0</v>
      </c>
      <c r="AY15" s="5">
        <f t="shared" si="12"/>
        <v>0</v>
      </c>
      <c r="AZ15" s="9"/>
      <c r="BA15" s="17"/>
      <c r="BB15" s="17"/>
      <c r="BC15" s="6">
        <f t="shared" si="13"/>
        <v>0</v>
      </c>
      <c r="BD15" s="6">
        <f t="shared" si="14"/>
        <v>0</v>
      </c>
      <c r="BE15" s="19"/>
      <c r="BF15" s="6">
        <f t="shared" si="15"/>
        <v>5.3</v>
      </c>
      <c r="BG15" s="6">
        <f t="shared" si="16"/>
        <v>5.5500000000000007</v>
      </c>
      <c r="BH15" s="6"/>
      <c r="BI15" s="6">
        <f t="shared" si="17"/>
        <v>5.4250000000000007</v>
      </c>
    </row>
    <row r="16" spans="1:62" x14ac:dyDescent="0.25">
      <c r="A16" s="48">
        <v>132</v>
      </c>
      <c r="B16" s="48" t="s">
        <v>126</v>
      </c>
      <c r="C16" s="51" t="s">
        <v>201</v>
      </c>
      <c r="D16" s="48" t="s">
        <v>202</v>
      </c>
      <c r="E16" s="48" t="s">
        <v>215</v>
      </c>
      <c r="F16" s="49" t="s">
        <v>197</v>
      </c>
      <c r="G16" s="17">
        <v>3</v>
      </c>
      <c r="H16" s="17">
        <v>4.5</v>
      </c>
      <c r="I16" s="17">
        <v>5</v>
      </c>
      <c r="J16" s="17">
        <v>4.9000000000000004</v>
      </c>
      <c r="K16" s="17">
        <v>4.7</v>
      </c>
      <c r="L16" s="17">
        <v>4.9000000000000004</v>
      </c>
      <c r="M16" s="17">
        <v>5</v>
      </c>
      <c r="N16" s="17">
        <v>4.7</v>
      </c>
      <c r="O16" s="4">
        <f t="shared" si="0"/>
        <v>36.700000000000003</v>
      </c>
      <c r="P16" s="13">
        <f t="shared" si="1"/>
        <v>4.5875000000000004</v>
      </c>
      <c r="Q16" s="5">
        <f t="shared" si="2"/>
        <v>4.5875000000000004</v>
      </c>
      <c r="R16" s="9"/>
      <c r="S16" s="17">
        <v>5.6</v>
      </c>
      <c r="T16" s="17">
        <v>4.8</v>
      </c>
      <c r="U16" s="6">
        <f t="shared" si="3"/>
        <v>5.3999999999999995</v>
      </c>
      <c r="V16" s="6">
        <f t="shared" si="4"/>
        <v>4.9937500000000004</v>
      </c>
      <c r="W16" s="19"/>
      <c r="X16" s="17">
        <v>4.5</v>
      </c>
      <c r="Y16" s="17">
        <v>5.5</v>
      </c>
      <c r="Z16" s="17">
        <v>4.5</v>
      </c>
      <c r="AA16" s="17">
        <v>5</v>
      </c>
      <c r="AB16" s="17">
        <v>5.5</v>
      </c>
      <c r="AC16" s="17">
        <v>5.5</v>
      </c>
      <c r="AD16" s="17">
        <v>5.5</v>
      </c>
      <c r="AE16" s="17">
        <v>5.5</v>
      </c>
      <c r="AF16" s="4">
        <f t="shared" si="5"/>
        <v>41.5</v>
      </c>
      <c r="AG16" s="13">
        <f t="shared" si="6"/>
        <v>5.1875</v>
      </c>
      <c r="AH16" s="5">
        <f t="shared" si="7"/>
        <v>5.1875</v>
      </c>
      <c r="AI16" s="9"/>
      <c r="AJ16" s="17">
        <v>6.6</v>
      </c>
      <c r="AK16" s="17">
        <v>6.2</v>
      </c>
      <c r="AL16" s="6">
        <f t="shared" si="8"/>
        <v>6.4999999999999991</v>
      </c>
      <c r="AM16" s="6">
        <f t="shared" si="9"/>
        <v>5.84375</v>
      </c>
      <c r="AN16" s="19"/>
      <c r="AO16" s="17"/>
      <c r="AP16" s="17"/>
      <c r="AQ16" s="17"/>
      <c r="AR16" s="17"/>
      <c r="AS16" s="17"/>
      <c r="AT16" s="17"/>
      <c r="AU16" s="17"/>
      <c r="AV16" s="17"/>
      <c r="AW16" s="4">
        <f t="shared" si="10"/>
        <v>0</v>
      </c>
      <c r="AX16" s="13">
        <f t="shared" si="11"/>
        <v>0</v>
      </c>
      <c r="AY16" s="5">
        <f t="shared" si="12"/>
        <v>0</v>
      </c>
      <c r="AZ16" s="9"/>
      <c r="BA16" s="17"/>
      <c r="BB16" s="17"/>
      <c r="BC16" s="6">
        <f t="shared" si="13"/>
        <v>0</v>
      </c>
      <c r="BD16" s="6">
        <f t="shared" si="14"/>
        <v>0</v>
      </c>
      <c r="BE16" s="19"/>
      <c r="BF16" s="6">
        <f t="shared" si="15"/>
        <v>4.9937500000000004</v>
      </c>
      <c r="BG16" s="6">
        <f t="shared" si="16"/>
        <v>5.84375</v>
      </c>
      <c r="BH16" s="6"/>
      <c r="BI16" s="6">
        <f t="shared" si="17"/>
        <v>5.4187500000000002</v>
      </c>
    </row>
    <row r="17" spans="1:62" x14ac:dyDescent="0.25">
      <c r="A17" s="48">
        <v>102</v>
      </c>
      <c r="B17" s="48" t="s">
        <v>70</v>
      </c>
      <c r="C17" s="51" t="s">
        <v>195</v>
      </c>
      <c r="D17" s="48" t="s">
        <v>196</v>
      </c>
      <c r="E17" s="48" t="s">
        <v>198</v>
      </c>
      <c r="F17" s="49" t="s">
        <v>197</v>
      </c>
      <c r="G17" s="17">
        <v>3</v>
      </c>
      <c r="H17" s="17">
        <v>4</v>
      </c>
      <c r="I17" s="17">
        <v>3.5</v>
      </c>
      <c r="J17" s="17">
        <v>5</v>
      </c>
      <c r="K17" s="17">
        <v>4.7</v>
      </c>
      <c r="L17" s="17">
        <v>4.7</v>
      </c>
      <c r="M17" s="17">
        <v>5</v>
      </c>
      <c r="N17" s="17">
        <v>4.5</v>
      </c>
      <c r="O17" s="4">
        <f t="shared" si="0"/>
        <v>34.4</v>
      </c>
      <c r="P17" s="13">
        <f t="shared" si="1"/>
        <v>4.3</v>
      </c>
      <c r="Q17" s="5">
        <f t="shared" si="2"/>
        <v>4.3</v>
      </c>
      <c r="R17" s="9"/>
      <c r="S17" s="17">
        <v>5.8</v>
      </c>
      <c r="T17" s="17">
        <v>4.5</v>
      </c>
      <c r="U17" s="6">
        <f t="shared" si="3"/>
        <v>5.4749999999999996</v>
      </c>
      <c r="V17" s="6">
        <f t="shared" si="4"/>
        <v>4.8874999999999993</v>
      </c>
      <c r="W17" s="19"/>
      <c r="X17" s="17">
        <v>3.5</v>
      </c>
      <c r="Y17" s="17">
        <v>4</v>
      </c>
      <c r="Z17" s="17">
        <v>4</v>
      </c>
      <c r="AA17" s="17">
        <v>5.5</v>
      </c>
      <c r="AB17" s="17">
        <v>6</v>
      </c>
      <c r="AC17" s="17">
        <v>5.5</v>
      </c>
      <c r="AD17" s="17">
        <v>6</v>
      </c>
      <c r="AE17" s="17">
        <v>4.5</v>
      </c>
      <c r="AF17" s="4">
        <f t="shared" si="5"/>
        <v>39</v>
      </c>
      <c r="AG17" s="13">
        <f t="shared" si="6"/>
        <v>4.875</v>
      </c>
      <c r="AH17" s="5">
        <f t="shared" si="7"/>
        <v>4.875</v>
      </c>
      <c r="AI17" s="9"/>
      <c r="AJ17" s="17">
        <v>6.78</v>
      </c>
      <c r="AK17" s="17">
        <v>6.5</v>
      </c>
      <c r="AL17" s="6">
        <f t="shared" si="8"/>
        <v>6.71</v>
      </c>
      <c r="AM17" s="6">
        <f t="shared" si="9"/>
        <v>5.7925000000000004</v>
      </c>
      <c r="AN17" s="19"/>
      <c r="AO17" s="17"/>
      <c r="AP17" s="17"/>
      <c r="AQ17" s="17"/>
      <c r="AR17" s="17"/>
      <c r="AS17" s="17"/>
      <c r="AT17" s="17"/>
      <c r="AU17" s="17"/>
      <c r="AV17" s="17"/>
      <c r="AW17" s="4">
        <f t="shared" si="10"/>
        <v>0</v>
      </c>
      <c r="AX17" s="13">
        <f t="shared" si="11"/>
        <v>0</v>
      </c>
      <c r="AY17" s="5">
        <f t="shared" si="12"/>
        <v>0</v>
      </c>
      <c r="AZ17" s="9"/>
      <c r="BA17" s="17"/>
      <c r="BB17" s="17"/>
      <c r="BC17" s="6">
        <f t="shared" si="13"/>
        <v>0</v>
      </c>
      <c r="BD17" s="6">
        <f t="shared" si="14"/>
        <v>0</v>
      </c>
      <c r="BE17" s="19"/>
      <c r="BF17" s="6">
        <f t="shared" si="15"/>
        <v>4.8874999999999993</v>
      </c>
      <c r="BG17" s="6">
        <f t="shared" si="16"/>
        <v>5.7925000000000004</v>
      </c>
      <c r="BH17" s="6"/>
      <c r="BI17" s="6">
        <f t="shared" si="17"/>
        <v>5.34</v>
      </c>
    </row>
    <row r="18" spans="1:62" x14ac:dyDescent="0.25">
      <c r="A18" s="48">
        <v>130</v>
      </c>
      <c r="B18" s="48" t="s">
        <v>122</v>
      </c>
      <c r="C18" s="51" t="s">
        <v>201</v>
      </c>
      <c r="D18" s="48" t="s">
        <v>202</v>
      </c>
      <c r="E18" s="48" t="s">
        <v>123</v>
      </c>
      <c r="F18" s="49" t="s">
        <v>197</v>
      </c>
      <c r="G18" s="17">
        <v>5</v>
      </c>
      <c r="H18" s="17">
        <v>5.5</v>
      </c>
      <c r="I18" s="17">
        <v>5.5</v>
      </c>
      <c r="J18" s="17">
        <v>6</v>
      </c>
      <c r="K18" s="17">
        <v>5.3</v>
      </c>
      <c r="L18" s="17">
        <v>2</v>
      </c>
      <c r="M18" s="17">
        <v>6.3</v>
      </c>
      <c r="N18" s="17">
        <v>5.2</v>
      </c>
      <c r="O18" s="4">
        <f t="shared" si="0"/>
        <v>40.800000000000004</v>
      </c>
      <c r="P18" s="13">
        <f t="shared" si="1"/>
        <v>5.1000000000000005</v>
      </c>
      <c r="Q18" s="5">
        <f t="shared" si="2"/>
        <v>5.1000000000000005</v>
      </c>
      <c r="R18" s="9"/>
      <c r="S18" s="17">
        <v>5.4</v>
      </c>
      <c r="T18" s="17">
        <v>4.7</v>
      </c>
      <c r="U18" s="6">
        <f t="shared" si="3"/>
        <v>5.2250000000000005</v>
      </c>
      <c r="V18" s="6">
        <f t="shared" si="4"/>
        <v>5.1625000000000005</v>
      </c>
      <c r="W18" s="19"/>
      <c r="X18" s="17">
        <v>5.5</v>
      </c>
      <c r="Y18" s="17">
        <v>5</v>
      </c>
      <c r="Z18" s="17">
        <v>4</v>
      </c>
      <c r="AA18" s="17">
        <v>4</v>
      </c>
      <c r="AB18" s="17">
        <v>5.5</v>
      </c>
      <c r="AC18" s="17">
        <v>5</v>
      </c>
      <c r="AD18" s="17">
        <v>6</v>
      </c>
      <c r="AE18" s="17">
        <v>5.5</v>
      </c>
      <c r="AF18" s="4">
        <f t="shared" si="5"/>
        <v>40.5</v>
      </c>
      <c r="AG18" s="13">
        <f t="shared" si="6"/>
        <v>5.0625</v>
      </c>
      <c r="AH18" s="5">
        <f t="shared" si="7"/>
        <v>5.0625</v>
      </c>
      <c r="AI18" s="9"/>
      <c r="AJ18" s="17">
        <v>6.1</v>
      </c>
      <c r="AK18" s="17">
        <v>5.2</v>
      </c>
      <c r="AL18" s="6">
        <f t="shared" si="8"/>
        <v>5.8749999999999991</v>
      </c>
      <c r="AM18" s="6">
        <f t="shared" si="9"/>
        <v>5.46875</v>
      </c>
      <c r="AN18" s="19"/>
      <c r="AO18" s="17"/>
      <c r="AP18" s="17"/>
      <c r="AQ18" s="17"/>
      <c r="AR18" s="17"/>
      <c r="AS18" s="17"/>
      <c r="AT18" s="17"/>
      <c r="AU18" s="17"/>
      <c r="AV18" s="17"/>
      <c r="AW18" s="4">
        <f t="shared" si="10"/>
        <v>0</v>
      </c>
      <c r="AX18" s="13">
        <f t="shared" si="11"/>
        <v>0</v>
      </c>
      <c r="AY18" s="5">
        <f t="shared" si="12"/>
        <v>0</v>
      </c>
      <c r="AZ18" s="9"/>
      <c r="BA18" s="17"/>
      <c r="BB18" s="17"/>
      <c r="BC18" s="6">
        <f t="shared" si="13"/>
        <v>0</v>
      </c>
      <c r="BD18" s="6">
        <f t="shared" si="14"/>
        <v>0</v>
      </c>
      <c r="BE18" s="19"/>
      <c r="BF18" s="6">
        <f t="shared" si="15"/>
        <v>5.1625000000000005</v>
      </c>
      <c r="BG18" s="6">
        <f t="shared" si="16"/>
        <v>5.46875</v>
      </c>
      <c r="BH18" s="6"/>
      <c r="BI18" s="6">
        <f t="shared" si="17"/>
        <v>5.3156250000000007</v>
      </c>
    </row>
    <row r="19" spans="1:62" x14ac:dyDescent="0.25">
      <c r="A19" s="48">
        <v>114</v>
      </c>
      <c r="B19" s="48" t="s">
        <v>94</v>
      </c>
      <c r="C19" s="51" t="s">
        <v>212</v>
      </c>
      <c r="D19" s="48" t="s">
        <v>213</v>
      </c>
      <c r="E19" s="48" t="s">
        <v>93</v>
      </c>
      <c r="F19" s="49" t="s">
        <v>197</v>
      </c>
      <c r="G19" s="17">
        <v>4.5</v>
      </c>
      <c r="H19" s="17">
        <v>4.5</v>
      </c>
      <c r="I19" s="17">
        <v>3</v>
      </c>
      <c r="J19" s="17">
        <v>4.5</v>
      </c>
      <c r="K19" s="17">
        <v>0.5</v>
      </c>
      <c r="L19" s="17">
        <v>0.7</v>
      </c>
      <c r="M19" s="17">
        <v>2</v>
      </c>
      <c r="N19" s="17">
        <v>4</v>
      </c>
      <c r="O19" s="4">
        <f t="shared" si="0"/>
        <v>23.7</v>
      </c>
      <c r="P19" s="13">
        <f t="shared" si="1"/>
        <v>2.9624999999999999</v>
      </c>
      <c r="Q19" s="5">
        <f t="shared" si="2"/>
        <v>2.9624999999999999</v>
      </c>
      <c r="R19" s="9"/>
      <c r="S19" s="17">
        <v>6.6</v>
      </c>
      <c r="T19" s="17">
        <v>5.0999999999999996</v>
      </c>
      <c r="U19" s="6">
        <f t="shared" si="3"/>
        <v>6.2249999999999996</v>
      </c>
      <c r="V19" s="6">
        <f t="shared" si="4"/>
        <v>4.59375</v>
      </c>
      <c r="W19" s="19"/>
      <c r="X19" s="17">
        <v>4</v>
      </c>
      <c r="Y19" s="17">
        <v>5</v>
      </c>
      <c r="Z19" s="17">
        <v>3</v>
      </c>
      <c r="AA19" s="17">
        <v>4.5</v>
      </c>
      <c r="AB19" s="17">
        <v>2</v>
      </c>
      <c r="AC19" s="17">
        <v>2</v>
      </c>
      <c r="AD19" s="17">
        <v>4</v>
      </c>
      <c r="AE19" s="17">
        <v>5</v>
      </c>
      <c r="AF19" s="4">
        <f t="shared" si="5"/>
        <v>29.5</v>
      </c>
      <c r="AG19" s="13">
        <f t="shared" si="6"/>
        <v>3.6875</v>
      </c>
      <c r="AH19" s="5">
        <f t="shared" si="7"/>
        <v>3.6875</v>
      </c>
      <c r="AI19" s="9"/>
      <c r="AJ19" s="17">
        <v>6.9</v>
      </c>
      <c r="AK19" s="17">
        <v>6.2</v>
      </c>
      <c r="AL19" s="6">
        <f t="shared" si="8"/>
        <v>6.7250000000000005</v>
      </c>
      <c r="AM19" s="6">
        <f t="shared" si="9"/>
        <v>5.2062500000000007</v>
      </c>
      <c r="AN19" s="19"/>
      <c r="AO19" s="17"/>
      <c r="AP19" s="17"/>
      <c r="AQ19" s="17"/>
      <c r="AR19" s="17"/>
      <c r="AS19" s="17"/>
      <c r="AT19" s="17"/>
      <c r="AU19" s="17"/>
      <c r="AV19" s="17"/>
      <c r="AW19" s="4">
        <f t="shared" si="10"/>
        <v>0</v>
      </c>
      <c r="AX19" s="13">
        <f t="shared" si="11"/>
        <v>0</v>
      </c>
      <c r="AY19" s="5">
        <f t="shared" si="12"/>
        <v>0</v>
      </c>
      <c r="AZ19" s="9"/>
      <c r="BA19" s="17"/>
      <c r="BB19" s="17"/>
      <c r="BC19" s="6">
        <f t="shared" si="13"/>
        <v>0</v>
      </c>
      <c r="BD19" s="6">
        <f t="shared" si="14"/>
        <v>0</v>
      </c>
      <c r="BE19" s="19"/>
      <c r="BF19" s="6">
        <f t="shared" si="15"/>
        <v>4.59375</v>
      </c>
      <c r="BG19" s="6">
        <f t="shared" si="16"/>
        <v>5.2062500000000007</v>
      </c>
      <c r="BH19" s="6"/>
      <c r="BI19" s="6">
        <f t="shared" si="17"/>
        <v>4.9000000000000004</v>
      </c>
    </row>
    <row r="20" spans="1:62" x14ac:dyDescent="0.25">
      <c r="A20" s="48">
        <v>144</v>
      </c>
      <c r="B20" s="48" t="s">
        <v>145</v>
      </c>
      <c r="C20" s="51" t="s">
        <v>210</v>
      </c>
      <c r="D20" s="48" t="s">
        <v>211</v>
      </c>
      <c r="E20" s="48" t="s">
        <v>144</v>
      </c>
      <c r="F20" s="49" t="s">
        <v>197</v>
      </c>
      <c r="G20" s="17">
        <v>4.8</v>
      </c>
      <c r="H20" s="17">
        <v>4.7</v>
      </c>
      <c r="I20" s="17">
        <v>5</v>
      </c>
      <c r="J20" s="17">
        <v>4</v>
      </c>
      <c r="K20" s="17">
        <v>3.9</v>
      </c>
      <c r="L20" s="17">
        <v>3.9</v>
      </c>
      <c r="M20" s="17">
        <v>4</v>
      </c>
      <c r="N20" s="17">
        <v>4.2</v>
      </c>
      <c r="O20" s="4">
        <f t="shared" si="0"/>
        <v>34.5</v>
      </c>
      <c r="P20" s="13">
        <f t="shared" si="1"/>
        <v>4.3125</v>
      </c>
      <c r="Q20" s="5">
        <f t="shared" si="2"/>
        <v>4.3125</v>
      </c>
      <c r="R20" s="9"/>
      <c r="S20" s="17">
        <v>3</v>
      </c>
      <c r="T20" s="17">
        <v>4.9000000000000004</v>
      </c>
      <c r="U20" s="6">
        <f t="shared" si="3"/>
        <v>3.4750000000000001</v>
      </c>
      <c r="V20" s="6">
        <f t="shared" si="4"/>
        <v>3.8937499999999998</v>
      </c>
      <c r="W20" s="19"/>
      <c r="X20" s="17">
        <v>5</v>
      </c>
      <c r="Y20" s="17">
        <v>5.5</v>
      </c>
      <c r="Z20" s="17">
        <v>4.5</v>
      </c>
      <c r="AA20" s="17">
        <v>4</v>
      </c>
      <c r="AB20" s="17">
        <v>5</v>
      </c>
      <c r="AC20" s="17">
        <v>5</v>
      </c>
      <c r="AD20" s="17">
        <v>5.5</v>
      </c>
      <c r="AE20" s="17">
        <v>6</v>
      </c>
      <c r="AF20" s="4">
        <f t="shared" si="5"/>
        <v>40.5</v>
      </c>
      <c r="AG20" s="13">
        <f t="shared" si="6"/>
        <v>5.0625</v>
      </c>
      <c r="AH20" s="5">
        <f t="shared" si="7"/>
        <v>5.0625</v>
      </c>
      <c r="AI20" s="9"/>
      <c r="AJ20" s="17">
        <v>6.3</v>
      </c>
      <c r="AK20" s="17">
        <v>5.5</v>
      </c>
      <c r="AL20" s="6">
        <f t="shared" si="8"/>
        <v>6.1</v>
      </c>
      <c r="AM20" s="6">
        <f t="shared" si="9"/>
        <v>5.5812499999999998</v>
      </c>
      <c r="AN20" s="19"/>
      <c r="AO20" s="17"/>
      <c r="AP20" s="17"/>
      <c r="AQ20" s="17"/>
      <c r="AR20" s="17"/>
      <c r="AS20" s="17"/>
      <c r="AT20" s="17"/>
      <c r="AU20" s="17"/>
      <c r="AV20" s="17"/>
      <c r="AW20" s="4">
        <f t="shared" si="10"/>
        <v>0</v>
      </c>
      <c r="AX20" s="13">
        <f t="shared" si="11"/>
        <v>0</v>
      </c>
      <c r="AY20" s="5">
        <f t="shared" si="12"/>
        <v>0</v>
      </c>
      <c r="AZ20" s="9"/>
      <c r="BA20" s="17"/>
      <c r="BB20" s="17"/>
      <c r="BC20" s="6">
        <f t="shared" si="13"/>
        <v>0</v>
      </c>
      <c r="BD20" s="6">
        <f t="shared" si="14"/>
        <v>0</v>
      </c>
      <c r="BE20" s="19"/>
      <c r="BF20" s="6">
        <f t="shared" si="15"/>
        <v>3.8937499999999998</v>
      </c>
      <c r="BG20" s="6">
        <f t="shared" si="16"/>
        <v>5.5812499999999998</v>
      </c>
      <c r="BH20" s="6"/>
      <c r="BI20" s="6">
        <f t="shared" si="17"/>
        <v>4.7374999999999998</v>
      </c>
    </row>
    <row r="21" spans="1:62" x14ac:dyDescent="0.25">
      <c r="A21" s="48">
        <v>104</v>
      </c>
      <c r="B21" s="48" t="s">
        <v>75</v>
      </c>
      <c r="C21" s="51" t="s">
        <v>195</v>
      </c>
      <c r="D21" s="48" t="s">
        <v>196</v>
      </c>
      <c r="E21" s="48" t="s">
        <v>199</v>
      </c>
      <c r="F21" s="49" t="s">
        <v>197</v>
      </c>
      <c r="G21" s="17">
        <v>2.5</v>
      </c>
      <c r="H21" s="17">
        <v>3</v>
      </c>
      <c r="I21" s="17">
        <v>3.5</v>
      </c>
      <c r="J21" s="17">
        <v>3</v>
      </c>
      <c r="K21" s="17">
        <v>4.8</v>
      </c>
      <c r="L21" s="17">
        <v>4.5</v>
      </c>
      <c r="M21" s="17">
        <v>4.7</v>
      </c>
      <c r="N21" s="17">
        <v>4.2</v>
      </c>
      <c r="O21" s="4">
        <f t="shared" si="0"/>
        <v>30.2</v>
      </c>
      <c r="P21" s="13">
        <f t="shared" si="1"/>
        <v>3.7749999999999999</v>
      </c>
      <c r="Q21" s="5">
        <f t="shared" si="2"/>
        <v>3.7749999999999999</v>
      </c>
      <c r="R21" s="9"/>
      <c r="S21" s="17">
        <v>4.7</v>
      </c>
      <c r="T21" s="17">
        <v>4.3</v>
      </c>
      <c r="U21" s="6">
        <f t="shared" si="3"/>
        <v>4.6000000000000005</v>
      </c>
      <c r="V21" s="6">
        <f t="shared" si="4"/>
        <v>4.1875</v>
      </c>
      <c r="W21" s="19"/>
      <c r="X21" s="17">
        <v>3</v>
      </c>
      <c r="Y21" s="17">
        <v>4.5</v>
      </c>
      <c r="Z21" s="17">
        <v>4</v>
      </c>
      <c r="AA21" s="17">
        <v>3.5</v>
      </c>
      <c r="AB21" s="17">
        <v>4.5</v>
      </c>
      <c r="AC21" s="17">
        <v>4</v>
      </c>
      <c r="AD21" s="17">
        <v>5.5</v>
      </c>
      <c r="AE21" s="17">
        <v>3</v>
      </c>
      <c r="AF21" s="4">
        <f t="shared" si="5"/>
        <v>32</v>
      </c>
      <c r="AG21" s="13">
        <f t="shared" si="6"/>
        <v>4</v>
      </c>
      <c r="AH21" s="5">
        <f t="shared" si="7"/>
        <v>4</v>
      </c>
      <c r="AI21" s="9"/>
      <c r="AJ21" s="17">
        <v>6.44</v>
      </c>
      <c r="AK21" s="17">
        <v>5</v>
      </c>
      <c r="AL21" s="6">
        <f t="shared" si="8"/>
        <v>6.08</v>
      </c>
      <c r="AM21" s="6">
        <f t="shared" si="9"/>
        <v>5.04</v>
      </c>
      <c r="AN21" s="19"/>
      <c r="AO21" s="17"/>
      <c r="AP21" s="17"/>
      <c r="AQ21" s="17"/>
      <c r="AR21" s="17"/>
      <c r="AS21" s="17"/>
      <c r="AT21" s="17"/>
      <c r="AU21" s="17"/>
      <c r="AV21" s="17"/>
      <c r="AW21" s="4">
        <f t="shared" si="10"/>
        <v>0</v>
      </c>
      <c r="AX21" s="13">
        <f t="shared" si="11"/>
        <v>0</v>
      </c>
      <c r="AY21" s="5">
        <f t="shared" si="12"/>
        <v>0</v>
      </c>
      <c r="AZ21" s="9"/>
      <c r="BA21" s="17"/>
      <c r="BB21" s="17"/>
      <c r="BC21" s="6">
        <f t="shared" si="13"/>
        <v>0</v>
      </c>
      <c r="BD21" s="6">
        <f t="shared" si="14"/>
        <v>0</v>
      </c>
      <c r="BE21" s="19"/>
      <c r="BF21" s="6">
        <f t="shared" si="15"/>
        <v>4.1875</v>
      </c>
      <c r="BG21" s="6">
        <f t="shared" si="16"/>
        <v>5.04</v>
      </c>
      <c r="BH21" s="6"/>
      <c r="BI21" s="6">
        <f t="shared" si="17"/>
        <v>4.6137499999999996</v>
      </c>
    </row>
    <row r="22" spans="1:62" x14ac:dyDescent="0.25">
      <c r="A22" s="48">
        <v>150</v>
      </c>
      <c r="B22" s="48" t="s">
        <v>153</v>
      </c>
      <c r="C22" s="51" t="s">
        <v>210</v>
      </c>
      <c r="D22" s="48" t="s">
        <v>211</v>
      </c>
      <c r="E22" s="48" t="s">
        <v>152</v>
      </c>
      <c r="F22" s="49" t="s">
        <v>197</v>
      </c>
      <c r="G22" s="17">
        <v>3.5</v>
      </c>
      <c r="H22" s="17">
        <v>4</v>
      </c>
      <c r="I22" s="17">
        <v>2.5</v>
      </c>
      <c r="J22" s="17">
        <v>3.5</v>
      </c>
      <c r="K22" s="17">
        <v>3</v>
      </c>
      <c r="L22" s="17">
        <v>3</v>
      </c>
      <c r="M22" s="17">
        <v>4</v>
      </c>
      <c r="N22" s="17">
        <v>4.5</v>
      </c>
      <c r="O22" s="4">
        <f t="shared" si="0"/>
        <v>28</v>
      </c>
      <c r="P22" s="13">
        <f t="shared" si="1"/>
        <v>3.5</v>
      </c>
      <c r="Q22" s="5">
        <f t="shared" si="2"/>
        <v>3.5</v>
      </c>
      <c r="R22" s="9"/>
      <c r="S22" s="17">
        <v>4</v>
      </c>
      <c r="T22" s="17">
        <v>3</v>
      </c>
      <c r="U22" s="6">
        <f t="shared" si="3"/>
        <v>3.75</v>
      </c>
      <c r="V22" s="6">
        <f t="shared" si="4"/>
        <v>3.625</v>
      </c>
      <c r="W22" s="19"/>
      <c r="X22" s="17">
        <v>4</v>
      </c>
      <c r="Y22" s="17">
        <v>5</v>
      </c>
      <c r="Z22" s="17">
        <v>4</v>
      </c>
      <c r="AA22" s="17">
        <v>4</v>
      </c>
      <c r="AB22" s="17">
        <v>3.5</v>
      </c>
      <c r="AC22" s="17">
        <v>3.5</v>
      </c>
      <c r="AD22" s="17">
        <v>5</v>
      </c>
      <c r="AE22" s="17">
        <v>5.5</v>
      </c>
      <c r="AF22" s="4">
        <f t="shared" si="5"/>
        <v>34.5</v>
      </c>
      <c r="AG22" s="13">
        <f t="shared" si="6"/>
        <v>4.3125</v>
      </c>
      <c r="AH22" s="5">
        <f t="shared" si="7"/>
        <v>4.3125</v>
      </c>
      <c r="AI22" s="9"/>
      <c r="AJ22" s="17">
        <v>5.8</v>
      </c>
      <c r="AK22" s="17">
        <v>5</v>
      </c>
      <c r="AL22" s="6">
        <f t="shared" si="8"/>
        <v>5.6</v>
      </c>
      <c r="AM22" s="6">
        <f t="shared" si="9"/>
        <v>4.9562499999999998</v>
      </c>
      <c r="AN22" s="19"/>
      <c r="AO22" s="17"/>
      <c r="AP22" s="17"/>
      <c r="AQ22" s="17"/>
      <c r="AR22" s="17"/>
      <c r="AS22" s="17"/>
      <c r="AT22" s="17"/>
      <c r="AU22" s="17"/>
      <c r="AV22" s="17"/>
      <c r="AW22" s="4">
        <f t="shared" si="10"/>
        <v>0</v>
      </c>
      <c r="AX22" s="13">
        <f t="shared" si="11"/>
        <v>0</v>
      </c>
      <c r="AY22" s="5">
        <f t="shared" si="12"/>
        <v>0</v>
      </c>
      <c r="AZ22" s="9"/>
      <c r="BA22" s="17"/>
      <c r="BB22" s="17"/>
      <c r="BC22" s="6">
        <f t="shared" si="13"/>
        <v>0</v>
      </c>
      <c r="BD22" s="6">
        <f t="shared" si="14"/>
        <v>0</v>
      </c>
      <c r="BE22" s="19"/>
      <c r="BF22" s="6">
        <f t="shared" si="15"/>
        <v>3.625</v>
      </c>
      <c r="BG22" s="6">
        <f t="shared" si="16"/>
        <v>4.9562499999999998</v>
      </c>
      <c r="BH22" s="6"/>
      <c r="BI22" s="6">
        <f t="shared" si="17"/>
        <v>4.2906250000000004</v>
      </c>
    </row>
    <row r="23" spans="1:62" x14ac:dyDescent="0.25">
      <c r="A23" s="48">
        <v>121</v>
      </c>
      <c r="B23" s="48" t="s">
        <v>105</v>
      </c>
      <c r="C23" s="51" t="s">
        <v>205</v>
      </c>
      <c r="D23" s="48" t="s">
        <v>206</v>
      </c>
      <c r="E23" s="48" t="s">
        <v>106</v>
      </c>
      <c r="F23" s="49" t="s">
        <v>197</v>
      </c>
      <c r="G23" s="17">
        <v>2.5</v>
      </c>
      <c r="H23" s="17">
        <v>4</v>
      </c>
      <c r="I23" s="17">
        <v>0</v>
      </c>
      <c r="J23" s="17">
        <v>3</v>
      </c>
      <c r="K23" s="17">
        <v>0</v>
      </c>
      <c r="L23" s="17">
        <v>0</v>
      </c>
      <c r="M23" s="17">
        <v>4.8</v>
      </c>
      <c r="N23" s="17">
        <v>4.2</v>
      </c>
      <c r="O23" s="4">
        <f t="shared" si="0"/>
        <v>18.5</v>
      </c>
      <c r="P23" s="13">
        <f t="shared" si="1"/>
        <v>2.3125</v>
      </c>
      <c r="Q23" s="5">
        <f t="shared" si="2"/>
        <v>2.3125</v>
      </c>
      <c r="R23" s="9"/>
      <c r="S23" s="17">
        <v>2.2999999999999998</v>
      </c>
      <c r="T23" s="17">
        <v>2.5</v>
      </c>
      <c r="U23" s="6">
        <f t="shared" si="3"/>
        <v>2.3499999999999996</v>
      </c>
      <c r="V23" s="6">
        <f t="shared" si="4"/>
        <v>2.3312499999999998</v>
      </c>
      <c r="W23" s="19"/>
      <c r="X23" s="17">
        <v>1</v>
      </c>
      <c r="Y23" s="17">
        <v>4</v>
      </c>
      <c r="Z23" s="17">
        <v>3</v>
      </c>
      <c r="AA23" s="17">
        <v>4</v>
      </c>
      <c r="AB23" s="17">
        <v>0</v>
      </c>
      <c r="AC23" s="17">
        <v>0</v>
      </c>
      <c r="AD23" s="17">
        <v>6</v>
      </c>
      <c r="AE23" s="17">
        <v>5.5</v>
      </c>
      <c r="AF23" s="4">
        <f t="shared" si="5"/>
        <v>23.5</v>
      </c>
      <c r="AG23" s="13">
        <f t="shared" si="6"/>
        <v>2.9375</v>
      </c>
      <c r="AH23" s="5">
        <f t="shared" si="7"/>
        <v>2.9375</v>
      </c>
      <c r="AI23" s="9"/>
      <c r="AJ23" s="17">
        <v>6</v>
      </c>
      <c r="AK23" s="17">
        <v>4.5</v>
      </c>
      <c r="AL23" s="6">
        <f t="shared" si="8"/>
        <v>5.625</v>
      </c>
      <c r="AM23" s="6">
        <f t="shared" si="9"/>
        <v>4.28125</v>
      </c>
      <c r="AN23" s="19"/>
      <c r="AO23" s="17"/>
      <c r="AP23" s="17"/>
      <c r="AQ23" s="17"/>
      <c r="AR23" s="17"/>
      <c r="AS23" s="17"/>
      <c r="AT23" s="17"/>
      <c r="AU23" s="17"/>
      <c r="AV23" s="17"/>
      <c r="AW23" s="4">
        <f t="shared" si="10"/>
        <v>0</v>
      </c>
      <c r="AX23" s="13">
        <f t="shared" si="11"/>
        <v>0</v>
      </c>
      <c r="AY23" s="5">
        <f t="shared" si="12"/>
        <v>0</v>
      </c>
      <c r="AZ23" s="9"/>
      <c r="BA23" s="17"/>
      <c r="BB23" s="17"/>
      <c r="BC23" s="6">
        <f t="shared" si="13"/>
        <v>0</v>
      </c>
      <c r="BD23" s="6">
        <f t="shared" si="14"/>
        <v>0</v>
      </c>
      <c r="BE23" s="19"/>
      <c r="BF23" s="6">
        <f t="shared" si="15"/>
        <v>2.3312499999999998</v>
      </c>
      <c r="BG23" s="6">
        <f t="shared" si="16"/>
        <v>4.28125</v>
      </c>
      <c r="BH23" s="6"/>
      <c r="BI23" s="6">
        <f t="shared" si="17"/>
        <v>3.3062499999999999</v>
      </c>
    </row>
    <row r="24" spans="1:62" x14ac:dyDescent="0.25">
      <c r="A24" s="48">
        <v>126</v>
      </c>
      <c r="B24" s="48" t="s">
        <v>115</v>
      </c>
      <c r="C24" s="51" t="s">
        <v>207</v>
      </c>
      <c r="D24" s="48" t="s">
        <v>208</v>
      </c>
      <c r="E24" s="48" t="s">
        <v>116</v>
      </c>
      <c r="F24" s="49" t="s">
        <v>209</v>
      </c>
      <c r="G24" s="17">
        <v>5.3</v>
      </c>
      <c r="H24" s="17">
        <v>6</v>
      </c>
      <c r="I24" s="17">
        <v>5.5</v>
      </c>
      <c r="J24" s="17">
        <v>6</v>
      </c>
      <c r="K24" s="17">
        <v>6.3</v>
      </c>
      <c r="L24" s="17">
        <v>6.3</v>
      </c>
      <c r="M24" s="17">
        <v>6.5</v>
      </c>
      <c r="N24" s="17">
        <v>6</v>
      </c>
      <c r="O24" s="4">
        <f t="shared" si="0"/>
        <v>47.9</v>
      </c>
      <c r="P24" s="13">
        <f t="shared" si="1"/>
        <v>5.9874999999999998</v>
      </c>
      <c r="Q24" s="5">
        <f t="shared" si="2"/>
        <v>5.9874999999999998</v>
      </c>
      <c r="R24" s="9"/>
      <c r="S24" s="17">
        <v>6.2</v>
      </c>
      <c r="T24" s="17">
        <v>5.3</v>
      </c>
      <c r="U24" s="6">
        <f t="shared" si="3"/>
        <v>5.9750000000000005</v>
      </c>
      <c r="V24" s="6">
        <f t="shared" si="4"/>
        <v>5.9812500000000002</v>
      </c>
      <c r="W24" s="19"/>
      <c r="X24" s="17">
        <v>7</v>
      </c>
      <c r="Y24" s="17">
        <v>6</v>
      </c>
      <c r="Z24" s="17">
        <v>6</v>
      </c>
      <c r="AA24" s="17">
        <v>7</v>
      </c>
      <c r="AB24" s="17">
        <v>6</v>
      </c>
      <c r="AC24" s="17">
        <v>6.5</v>
      </c>
      <c r="AD24" s="17">
        <v>6.5</v>
      </c>
      <c r="AE24" s="17">
        <v>7</v>
      </c>
      <c r="AF24" s="4">
        <f t="shared" si="5"/>
        <v>52</v>
      </c>
      <c r="AG24" s="13">
        <f t="shared" si="6"/>
        <v>6.5</v>
      </c>
      <c r="AH24" s="5">
        <f t="shared" si="7"/>
        <v>6.5</v>
      </c>
      <c r="AI24" s="9"/>
      <c r="AJ24" s="17">
        <v>6.8</v>
      </c>
      <c r="AK24" s="17">
        <v>7</v>
      </c>
      <c r="AL24" s="6">
        <f t="shared" si="8"/>
        <v>6.85</v>
      </c>
      <c r="AM24" s="6">
        <f t="shared" si="9"/>
        <v>6.6749999999999998</v>
      </c>
      <c r="AN24" s="19"/>
      <c r="AO24" s="17"/>
      <c r="AP24" s="17"/>
      <c r="AQ24" s="17"/>
      <c r="AR24" s="17"/>
      <c r="AS24" s="17"/>
      <c r="AT24" s="17"/>
      <c r="AU24" s="17"/>
      <c r="AV24" s="17"/>
      <c r="AW24" s="4">
        <f t="shared" si="10"/>
        <v>0</v>
      </c>
      <c r="AX24" s="13">
        <f t="shared" si="11"/>
        <v>0</v>
      </c>
      <c r="AY24" s="5">
        <f t="shared" si="12"/>
        <v>0</v>
      </c>
      <c r="AZ24" s="9"/>
      <c r="BA24" s="17"/>
      <c r="BB24" s="17"/>
      <c r="BC24" s="6">
        <f t="shared" si="13"/>
        <v>0</v>
      </c>
      <c r="BD24" s="6">
        <f t="shared" si="14"/>
        <v>0</v>
      </c>
      <c r="BE24" s="19"/>
      <c r="BF24" s="6">
        <f t="shared" si="15"/>
        <v>5.9812500000000002</v>
      </c>
      <c r="BG24" s="6">
        <f t="shared" si="16"/>
        <v>6.6749999999999998</v>
      </c>
      <c r="BH24" s="6"/>
      <c r="BI24" s="6">
        <f t="shared" si="17"/>
        <v>6.328125</v>
      </c>
      <c r="BJ24">
        <v>1</v>
      </c>
    </row>
    <row r="25" spans="1:62" x14ac:dyDescent="0.25">
      <c r="A25" s="48">
        <v>124</v>
      </c>
      <c r="B25" s="48" t="s">
        <v>111</v>
      </c>
      <c r="C25" s="51" t="s">
        <v>207</v>
      </c>
      <c r="D25" s="48" t="s">
        <v>208</v>
      </c>
      <c r="E25" s="48" t="s">
        <v>112</v>
      </c>
      <c r="F25" s="49" t="s">
        <v>209</v>
      </c>
      <c r="G25" s="17">
        <v>4.7</v>
      </c>
      <c r="H25" s="17">
        <v>5.2</v>
      </c>
      <c r="I25" s="17">
        <v>5.2</v>
      </c>
      <c r="J25" s="17">
        <v>5.4</v>
      </c>
      <c r="K25" s="17">
        <v>6</v>
      </c>
      <c r="L25" s="17">
        <v>6</v>
      </c>
      <c r="M25" s="17">
        <v>6.3</v>
      </c>
      <c r="N25" s="17">
        <v>5.2</v>
      </c>
      <c r="O25" s="4">
        <f t="shared" si="0"/>
        <v>44</v>
      </c>
      <c r="P25" s="13">
        <f t="shared" si="1"/>
        <v>5.5</v>
      </c>
      <c r="Q25" s="5">
        <f t="shared" si="2"/>
        <v>5.5</v>
      </c>
      <c r="R25" s="9"/>
      <c r="S25" s="17">
        <v>6.3</v>
      </c>
      <c r="T25" s="17">
        <v>5.5</v>
      </c>
      <c r="U25" s="6">
        <f t="shared" si="3"/>
        <v>6.1</v>
      </c>
      <c r="V25" s="6">
        <f t="shared" si="4"/>
        <v>5.8</v>
      </c>
      <c r="W25" s="19"/>
      <c r="X25" s="17">
        <v>5.5</v>
      </c>
      <c r="Y25" s="17">
        <v>6.5</v>
      </c>
      <c r="Z25" s="17">
        <v>6</v>
      </c>
      <c r="AA25" s="17">
        <v>6.5</v>
      </c>
      <c r="AB25" s="17">
        <v>6.5</v>
      </c>
      <c r="AC25" s="17">
        <v>5.5</v>
      </c>
      <c r="AD25" s="17">
        <v>5</v>
      </c>
      <c r="AE25" s="17">
        <v>6</v>
      </c>
      <c r="AF25" s="4">
        <f t="shared" si="5"/>
        <v>47.5</v>
      </c>
      <c r="AG25" s="13">
        <f t="shared" si="6"/>
        <v>5.9375</v>
      </c>
      <c r="AH25" s="5">
        <f t="shared" si="7"/>
        <v>5.9375</v>
      </c>
      <c r="AI25" s="9"/>
      <c r="AJ25" s="17">
        <v>6.6</v>
      </c>
      <c r="AK25" s="17">
        <v>6.8</v>
      </c>
      <c r="AL25" s="6">
        <f t="shared" si="8"/>
        <v>6.6499999999999995</v>
      </c>
      <c r="AM25" s="6">
        <f t="shared" si="9"/>
        <v>6.2937499999999993</v>
      </c>
      <c r="AN25" s="19"/>
      <c r="AO25" s="17"/>
      <c r="AP25" s="17"/>
      <c r="AQ25" s="17"/>
      <c r="AR25" s="17"/>
      <c r="AS25" s="17"/>
      <c r="AT25" s="17"/>
      <c r="AU25" s="17"/>
      <c r="AV25" s="17"/>
      <c r="AW25" s="4">
        <f t="shared" si="10"/>
        <v>0</v>
      </c>
      <c r="AX25" s="13">
        <f t="shared" si="11"/>
        <v>0</v>
      </c>
      <c r="AY25" s="5">
        <f t="shared" si="12"/>
        <v>0</v>
      </c>
      <c r="AZ25" s="9"/>
      <c r="BA25" s="17"/>
      <c r="BB25" s="17"/>
      <c r="BC25" s="6">
        <f t="shared" si="13"/>
        <v>0</v>
      </c>
      <c r="BD25" s="6">
        <f t="shared" si="14"/>
        <v>0</v>
      </c>
      <c r="BE25" s="19"/>
      <c r="BF25" s="6">
        <f t="shared" si="15"/>
        <v>5.8</v>
      </c>
      <c r="BG25" s="6">
        <f t="shared" si="16"/>
        <v>6.2937499999999993</v>
      </c>
      <c r="BH25" s="6"/>
      <c r="BI25" s="6">
        <f t="shared" si="17"/>
        <v>6.046875</v>
      </c>
      <c r="BJ25">
        <v>2</v>
      </c>
    </row>
    <row r="26" spans="1:62" x14ac:dyDescent="0.25">
      <c r="A26" s="48">
        <v>118</v>
      </c>
      <c r="B26" s="48" t="s">
        <v>101</v>
      </c>
      <c r="C26" s="51" t="s">
        <v>212</v>
      </c>
      <c r="D26" s="48" t="s">
        <v>213</v>
      </c>
      <c r="E26" s="48" t="s">
        <v>214</v>
      </c>
      <c r="F26" s="49" t="s">
        <v>209</v>
      </c>
      <c r="G26" s="17">
        <v>4.7</v>
      </c>
      <c r="H26" s="17">
        <v>5.3</v>
      </c>
      <c r="I26" s="17">
        <v>5.5</v>
      </c>
      <c r="J26" s="17">
        <v>5.2</v>
      </c>
      <c r="K26" s="17">
        <v>5.5</v>
      </c>
      <c r="L26" s="17">
        <v>5.7</v>
      </c>
      <c r="M26" s="17">
        <v>4.7</v>
      </c>
      <c r="N26" s="17">
        <v>4.5</v>
      </c>
      <c r="O26" s="4">
        <f t="shared" si="0"/>
        <v>41.1</v>
      </c>
      <c r="P26" s="13">
        <f t="shared" si="1"/>
        <v>5.1375000000000002</v>
      </c>
      <c r="Q26" s="5">
        <f t="shared" si="2"/>
        <v>5.1375000000000002</v>
      </c>
      <c r="R26" s="9"/>
      <c r="S26" s="17">
        <v>6</v>
      </c>
      <c r="T26" s="17">
        <v>4.9000000000000004</v>
      </c>
      <c r="U26" s="6">
        <f t="shared" si="3"/>
        <v>5.7249999999999996</v>
      </c>
      <c r="V26" s="6">
        <f t="shared" si="4"/>
        <v>5.4312500000000004</v>
      </c>
      <c r="W26" s="19"/>
      <c r="X26" s="17">
        <v>5.5</v>
      </c>
      <c r="Y26" s="17">
        <v>5.5</v>
      </c>
      <c r="Z26" s="17">
        <v>6</v>
      </c>
      <c r="AA26" s="17">
        <v>6</v>
      </c>
      <c r="AB26" s="17">
        <v>6.5</v>
      </c>
      <c r="AC26" s="17">
        <v>6</v>
      </c>
      <c r="AD26" s="17">
        <v>5</v>
      </c>
      <c r="AE26" s="17">
        <v>7</v>
      </c>
      <c r="AF26" s="4">
        <f t="shared" si="5"/>
        <v>47.5</v>
      </c>
      <c r="AG26" s="13">
        <f t="shared" si="6"/>
        <v>5.9375</v>
      </c>
      <c r="AH26" s="5">
        <f t="shared" si="7"/>
        <v>5.9375</v>
      </c>
      <c r="AI26" s="9"/>
      <c r="AJ26" s="17">
        <v>6.4</v>
      </c>
      <c r="AK26" s="17">
        <v>5.8</v>
      </c>
      <c r="AL26" s="6">
        <f t="shared" si="8"/>
        <v>6.2500000000000009</v>
      </c>
      <c r="AM26" s="6">
        <f t="shared" si="9"/>
        <v>6.09375</v>
      </c>
      <c r="AN26" s="19"/>
      <c r="AO26" s="17"/>
      <c r="AP26" s="17"/>
      <c r="AQ26" s="17"/>
      <c r="AR26" s="17"/>
      <c r="AS26" s="17"/>
      <c r="AT26" s="17"/>
      <c r="AU26" s="17"/>
      <c r="AV26" s="17"/>
      <c r="AW26" s="4">
        <f t="shared" si="10"/>
        <v>0</v>
      </c>
      <c r="AX26" s="13">
        <f t="shared" si="11"/>
        <v>0</v>
      </c>
      <c r="AY26" s="5">
        <f t="shared" si="12"/>
        <v>0</v>
      </c>
      <c r="AZ26" s="9"/>
      <c r="BA26" s="17"/>
      <c r="BB26" s="17"/>
      <c r="BC26" s="6">
        <f t="shared" si="13"/>
        <v>0</v>
      </c>
      <c r="BD26" s="6">
        <f t="shared" si="14"/>
        <v>0</v>
      </c>
      <c r="BE26" s="19"/>
      <c r="BF26" s="6">
        <f t="shared" si="15"/>
        <v>5.4312500000000004</v>
      </c>
      <c r="BG26" s="6">
        <f t="shared" si="16"/>
        <v>6.09375</v>
      </c>
      <c r="BH26" s="6"/>
      <c r="BI26" s="6">
        <f t="shared" si="17"/>
        <v>5.7625000000000002</v>
      </c>
      <c r="BJ26">
        <v>3</v>
      </c>
    </row>
    <row r="27" spans="1:62" x14ac:dyDescent="0.25">
      <c r="A27" s="48">
        <v>123</v>
      </c>
      <c r="B27" s="48" t="s">
        <v>109</v>
      </c>
      <c r="C27" s="51" t="s">
        <v>207</v>
      </c>
      <c r="D27" s="48" t="s">
        <v>208</v>
      </c>
      <c r="E27" s="48" t="s">
        <v>110</v>
      </c>
      <c r="F27" s="49" t="s">
        <v>209</v>
      </c>
      <c r="G27" s="17">
        <v>5</v>
      </c>
      <c r="H27" s="17">
        <v>5</v>
      </c>
      <c r="I27" s="17">
        <v>4</v>
      </c>
      <c r="J27" s="17">
        <v>4</v>
      </c>
      <c r="K27" s="17">
        <v>4.7</v>
      </c>
      <c r="L27" s="17">
        <v>5</v>
      </c>
      <c r="M27" s="17">
        <v>4</v>
      </c>
      <c r="N27" s="17">
        <v>4.8</v>
      </c>
      <c r="O27" s="4">
        <f t="shared" si="0"/>
        <v>36.5</v>
      </c>
      <c r="P27" s="13">
        <f t="shared" si="1"/>
        <v>4.5625</v>
      </c>
      <c r="Q27" s="5">
        <f t="shared" si="2"/>
        <v>4.5625</v>
      </c>
      <c r="R27" s="9"/>
      <c r="S27" s="17">
        <v>6.2</v>
      </c>
      <c r="T27" s="17">
        <v>5.2</v>
      </c>
      <c r="U27" s="6">
        <f t="shared" si="3"/>
        <v>5.95</v>
      </c>
      <c r="V27" s="6">
        <f t="shared" si="4"/>
        <v>5.2562499999999996</v>
      </c>
      <c r="W27" s="19"/>
      <c r="X27" s="17">
        <v>6</v>
      </c>
      <c r="Y27" s="17">
        <v>5</v>
      </c>
      <c r="Z27" s="17">
        <v>5.5</v>
      </c>
      <c r="AA27" s="17">
        <v>6.5</v>
      </c>
      <c r="AB27" s="17">
        <v>4.5</v>
      </c>
      <c r="AC27" s="17">
        <v>4.5</v>
      </c>
      <c r="AD27" s="17">
        <v>5</v>
      </c>
      <c r="AE27" s="17">
        <v>5.5</v>
      </c>
      <c r="AF27" s="4">
        <f t="shared" si="5"/>
        <v>42.5</v>
      </c>
      <c r="AG27" s="13">
        <f t="shared" si="6"/>
        <v>5.3125</v>
      </c>
      <c r="AH27" s="5">
        <f t="shared" si="7"/>
        <v>5.3125</v>
      </c>
      <c r="AI27" s="9"/>
      <c r="AJ27" s="17">
        <v>6.7</v>
      </c>
      <c r="AK27" s="17">
        <v>6.2</v>
      </c>
      <c r="AL27" s="6">
        <f t="shared" si="8"/>
        <v>6.5750000000000002</v>
      </c>
      <c r="AM27" s="6">
        <f t="shared" si="9"/>
        <v>5.9437499999999996</v>
      </c>
      <c r="AN27" s="19"/>
      <c r="AO27" s="17"/>
      <c r="AP27" s="17"/>
      <c r="AQ27" s="17"/>
      <c r="AR27" s="17"/>
      <c r="AS27" s="17"/>
      <c r="AT27" s="17"/>
      <c r="AU27" s="17"/>
      <c r="AV27" s="17"/>
      <c r="AW27" s="4">
        <f t="shared" si="10"/>
        <v>0</v>
      </c>
      <c r="AX27" s="13">
        <f t="shared" si="11"/>
        <v>0</v>
      </c>
      <c r="AY27" s="5">
        <f t="shared" si="12"/>
        <v>0</v>
      </c>
      <c r="AZ27" s="9"/>
      <c r="BA27" s="17"/>
      <c r="BB27" s="17"/>
      <c r="BC27" s="6">
        <f t="shared" si="13"/>
        <v>0</v>
      </c>
      <c r="BD27" s="6">
        <f t="shared" si="14"/>
        <v>0</v>
      </c>
      <c r="BE27" s="19"/>
      <c r="BF27" s="6">
        <f t="shared" si="15"/>
        <v>5.2562499999999996</v>
      </c>
      <c r="BG27" s="6">
        <f t="shared" si="16"/>
        <v>5.9437499999999996</v>
      </c>
      <c r="BH27" s="6"/>
      <c r="BI27" s="6">
        <f t="shared" si="17"/>
        <v>5.6</v>
      </c>
      <c r="BJ27">
        <v>4</v>
      </c>
    </row>
  </sheetData>
  <sortState ref="A7:BJ27">
    <sortCondition ref="F7:F27"/>
    <sortCondition descending="1" ref="BI7:BI27"/>
  </sortState>
  <mergeCells count="10">
    <mergeCell ref="BA4:BC4"/>
    <mergeCell ref="BF4:BH4"/>
    <mergeCell ref="AQ1:AX1"/>
    <mergeCell ref="AO4:AY4"/>
    <mergeCell ref="I1:N1"/>
    <mergeCell ref="G4:Q4"/>
    <mergeCell ref="Z1:AG1"/>
    <mergeCell ref="X4:AH4"/>
    <mergeCell ref="S4:U4"/>
    <mergeCell ref="AJ4:AL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8"/>
  <sheetViews>
    <sheetView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3.2" x14ac:dyDescent="0.25"/>
  <cols>
    <col min="1" max="1" width="5.5546875" customWidth="1"/>
    <col min="2" max="2" width="14.88671875" customWidth="1"/>
    <col min="3" max="3" width="13.109375" customWidth="1"/>
    <col min="4" max="4" width="14" customWidth="1"/>
    <col min="5" max="5" width="14.88671875" customWidth="1"/>
    <col min="6" max="6" width="7.109375" customWidth="1"/>
    <col min="7" max="13" width="5.6640625" customWidth="1"/>
    <col min="14" max="14" width="9.33203125" customWidth="1"/>
    <col min="15" max="17" width="5.6640625" customWidth="1"/>
    <col min="18" max="18" width="3.109375" customWidth="1"/>
    <col min="19" max="22" width="5.6640625" customWidth="1"/>
    <col min="23" max="23" width="6.6640625" customWidth="1"/>
    <col min="24" max="24" width="3.109375" customWidth="1"/>
    <col min="25" max="35" width="5.6640625" customWidth="1"/>
    <col min="36" max="36" width="3.109375" customWidth="1"/>
    <col min="37" max="40" width="5.6640625" customWidth="1"/>
    <col min="41" max="41" width="6.6640625" customWidth="1"/>
    <col min="42" max="42" width="3.109375" customWidth="1"/>
    <col min="43" max="53" width="5.6640625" customWidth="1"/>
    <col min="54" max="54" width="3.109375" customWidth="1"/>
    <col min="55" max="57" width="5.6640625" customWidth="1"/>
    <col min="58" max="58" width="6.6640625" customWidth="1"/>
    <col min="59" max="59" width="3.109375" customWidth="1"/>
    <col min="60" max="63" width="6.6640625" customWidth="1"/>
    <col min="64" max="64" width="11.5546875" customWidth="1"/>
  </cols>
  <sheetData>
    <row r="1" spans="1:64" x14ac:dyDescent="0.25">
      <c r="A1" t="s">
        <v>162</v>
      </c>
      <c r="D1" t="s">
        <v>14</v>
      </c>
      <c r="E1" t="s">
        <v>216</v>
      </c>
      <c r="G1" s="31" t="s">
        <v>14</v>
      </c>
      <c r="H1" s="31"/>
      <c r="I1" s="70" t="str">
        <f>E1</f>
        <v>Robyn Bruderer</v>
      </c>
      <c r="J1" s="70"/>
      <c r="K1" s="70"/>
      <c r="L1" s="70"/>
      <c r="M1" s="70"/>
      <c r="N1" s="70"/>
      <c r="O1" s="31"/>
      <c r="P1" s="31"/>
      <c r="R1" s="9"/>
      <c r="X1" s="19"/>
      <c r="Y1" t="s">
        <v>15</v>
      </c>
      <c r="AA1" s="70" t="str">
        <f>E2</f>
        <v>Jenny Scott</v>
      </c>
      <c r="AB1" s="70"/>
      <c r="AC1" s="70"/>
      <c r="AD1" s="70"/>
      <c r="AE1" s="70"/>
      <c r="AF1" s="70"/>
      <c r="AG1" s="70"/>
      <c r="AH1" s="70"/>
      <c r="AJ1" s="9"/>
      <c r="AP1" s="19"/>
      <c r="AQ1" t="s">
        <v>16</v>
      </c>
      <c r="AS1" s="70">
        <f>E3</f>
        <v>0</v>
      </c>
      <c r="AT1" s="70"/>
      <c r="AU1" s="70"/>
      <c r="AV1" s="70"/>
      <c r="AW1" s="70"/>
      <c r="AX1" s="70"/>
      <c r="AY1" s="70"/>
      <c r="AZ1" s="70"/>
      <c r="BB1" s="9"/>
      <c r="BG1" s="19"/>
      <c r="BL1" s="7">
        <f ca="1">NOW()</f>
        <v>42176.702667245372</v>
      </c>
    </row>
    <row r="2" spans="1:64" x14ac:dyDescent="0.25">
      <c r="A2" s="1" t="s">
        <v>163</v>
      </c>
      <c r="B2" s="1"/>
      <c r="D2" t="s">
        <v>15</v>
      </c>
      <c r="E2" t="s">
        <v>254</v>
      </c>
      <c r="R2" s="9"/>
      <c r="X2" s="19"/>
      <c r="AJ2" s="9"/>
      <c r="AP2" s="19"/>
      <c r="BB2" s="9"/>
      <c r="BG2" s="19"/>
      <c r="BL2" s="8">
        <f ca="1">NOW()</f>
        <v>42176.702667245372</v>
      </c>
    </row>
    <row r="3" spans="1:64" x14ac:dyDescent="0.25">
      <c r="A3" t="s">
        <v>178</v>
      </c>
      <c r="C3" t="s">
        <v>179</v>
      </c>
      <c r="D3" t="s">
        <v>16</v>
      </c>
      <c r="R3" s="9"/>
      <c r="X3" s="19"/>
      <c r="AJ3" s="9"/>
      <c r="AP3" s="19"/>
      <c r="BB3" s="9"/>
      <c r="BG3" s="19"/>
    </row>
    <row r="4" spans="1:64" x14ac:dyDescent="0.25">
      <c r="G4" s="71" t="s">
        <v>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21"/>
      <c r="S4" s="71" t="s">
        <v>183</v>
      </c>
      <c r="T4" s="71"/>
      <c r="U4" s="71"/>
      <c r="V4" s="71"/>
      <c r="W4" s="32" t="s">
        <v>12</v>
      </c>
      <c r="X4" s="19"/>
      <c r="Y4" s="71" t="s">
        <v>9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21"/>
      <c r="AK4" s="71" t="s">
        <v>183</v>
      </c>
      <c r="AL4" s="71"/>
      <c r="AM4" s="71"/>
      <c r="AN4" s="71"/>
      <c r="AO4" s="32" t="s">
        <v>12</v>
      </c>
      <c r="AP4" s="19"/>
      <c r="AQ4" s="71" t="s">
        <v>9</v>
      </c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21"/>
      <c r="BC4" s="71" t="s">
        <v>183</v>
      </c>
      <c r="BD4" s="71"/>
      <c r="BE4" s="71"/>
      <c r="BF4" s="32" t="s">
        <v>12</v>
      </c>
      <c r="BG4" s="19"/>
      <c r="BH4" s="71" t="s">
        <v>17</v>
      </c>
      <c r="BI4" s="71"/>
      <c r="BJ4" s="71"/>
      <c r="BK4" s="32" t="s">
        <v>21</v>
      </c>
    </row>
    <row r="5" spans="1:64" s="32" customFormat="1" x14ac:dyDescent="0.25">
      <c r="A5" s="32" t="s">
        <v>0</v>
      </c>
      <c r="B5" s="32" t="s">
        <v>1</v>
      </c>
      <c r="C5" s="32" t="s">
        <v>2</v>
      </c>
      <c r="D5" s="32" t="s">
        <v>3</v>
      </c>
      <c r="E5" s="32" t="s">
        <v>65</v>
      </c>
      <c r="F5" s="32" t="s">
        <v>66</v>
      </c>
      <c r="G5" s="33" t="s">
        <v>180</v>
      </c>
      <c r="H5" s="33" t="s">
        <v>23</v>
      </c>
      <c r="I5" s="33" t="s">
        <v>4</v>
      </c>
      <c r="J5" s="33" t="s">
        <v>181</v>
      </c>
      <c r="K5" s="33" t="s">
        <v>182</v>
      </c>
      <c r="O5" s="32" t="s">
        <v>45</v>
      </c>
      <c r="P5" s="32" t="s">
        <v>46</v>
      </c>
      <c r="Q5" s="32" t="s">
        <v>8</v>
      </c>
      <c r="R5" s="21"/>
      <c r="S5" s="33" t="s">
        <v>184</v>
      </c>
      <c r="T5" s="33" t="s">
        <v>185</v>
      </c>
      <c r="U5" s="33" t="s">
        <v>186</v>
      </c>
      <c r="V5" s="32" t="s">
        <v>8</v>
      </c>
      <c r="W5" s="32" t="s">
        <v>13</v>
      </c>
      <c r="X5" s="20"/>
      <c r="Y5" s="33" t="s">
        <v>180</v>
      </c>
      <c r="Z5" s="33" t="s">
        <v>23</v>
      </c>
      <c r="AA5" s="33" t="s">
        <v>4</v>
      </c>
      <c r="AB5" s="33" t="s">
        <v>181</v>
      </c>
      <c r="AC5" s="33" t="s">
        <v>182</v>
      </c>
      <c r="AG5" s="32" t="s">
        <v>45</v>
      </c>
      <c r="AH5" s="32" t="s">
        <v>46</v>
      </c>
      <c r="AI5" s="32" t="s">
        <v>8</v>
      </c>
      <c r="AJ5" s="21"/>
      <c r="AK5" s="33" t="s">
        <v>184</v>
      </c>
      <c r="AL5" s="33" t="s">
        <v>185</v>
      </c>
      <c r="AM5" s="33" t="s">
        <v>186</v>
      </c>
      <c r="AN5" s="32" t="s">
        <v>8</v>
      </c>
      <c r="AO5" s="32" t="s">
        <v>13</v>
      </c>
      <c r="AP5" s="20"/>
      <c r="AQ5" s="33" t="s">
        <v>180</v>
      </c>
      <c r="AR5" s="33" t="s">
        <v>23</v>
      </c>
      <c r="AS5" s="33" t="s">
        <v>4</v>
      </c>
      <c r="AT5" s="33" t="s">
        <v>181</v>
      </c>
      <c r="AU5" s="33" t="s">
        <v>182</v>
      </c>
      <c r="AY5" s="32" t="s">
        <v>45</v>
      </c>
      <c r="AZ5" s="32" t="s">
        <v>46</v>
      </c>
      <c r="BA5" s="32" t="s">
        <v>8</v>
      </c>
      <c r="BB5" s="21"/>
      <c r="BC5" s="32" t="s">
        <v>10</v>
      </c>
      <c r="BD5" s="32" t="s">
        <v>43</v>
      </c>
      <c r="BE5" s="32" t="s">
        <v>8</v>
      </c>
      <c r="BF5" s="32" t="s">
        <v>13</v>
      </c>
      <c r="BG5" s="20"/>
      <c r="BH5" s="32" t="s">
        <v>18</v>
      </c>
      <c r="BI5" s="32" t="s">
        <v>19</v>
      </c>
      <c r="BJ5" s="32" t="s">
        <v>20</v>
      </c>
      <c r="BK5" s="32" t="s">
        <v>8</v>
      </c>
      <c r="BL5" s="32" t="s">
        <v>54</v>
      </c>
    </row>
    <row r="6" spans="1:64" x14ac:dyDescent="0.25">
      <c r="R6" s="9"/>
      <c r="X6" s="19"/>
      <c r="AJ6" s="9"/>
      <c r="AP6" s="19"/>
      <c r="BB6" s="9"/>
      <c r="BG6" s="19"/>
    </row>
    <row r="7" spans="1:64" x14ac:dyDescent="0.25">
      <c r="A7" s="48">
        <v>120</v>
      </c>
      <c r="B7" s="48" t="s">
        <v>218</v>
      </c>
      <c r="C7" s="51" t="s">
        <v>205</v>
      </c>
      <c r="D7" s="48" t="s">
        <v>206</v>
      </c>
      <c r="E7" s="48" t="s">
        <v>104</v>
      </c>
      <c r="F7" s="49" t="s">
        <v>197</v>
      </c>
      <c r="G7" s="17" t="s">
        <v>256</v>
      </c>
      <c r="H7" s="17"/>
      <c r="I7" s="17"/>
      <c r="J7" s="17"/>
      <c r="K7" s="17"/>
      <c r="L7" s="17"/>
      <c r="M7" s="17"/>
      <c r="N7" s="17"/>
      <c r="O7" s="4">
        <f>SUM(G7:N7)</f>
        <v>0</v>
      </c>
      <c r="P7" s="13">
        <f>O7/8</f>
        <v>0</v>
      </c>
      <c r="Q7" s="5">
        <f>P7</f>
        <v>0</v>
      </c>
      <c r="R7" s="9"/>
      <c r="S7" s="17"/>
      <c r="T7" s="17"/>
      <c r="U7" s="17"/>
      <c r="V7" s="6">
        <f>(S7*0.75)+(U7*0.25)</f>
        <v>0</v>
      </c>
      <c r="W7" s="6">
        <f>(Q7+V7)/2</f>
        <v>0</v>
      </c>
      <c r="X7" s="19"/>
      <c r="Y7" s="17">
        <v>0.3</v>
      </c>
      <c r="Z7" s="17">
        <v>0.5</v>
      </c>
      <c r="AA7" s="17">
        <v>0.5</v>
      </c>
      <c r="AB7" s="17">
        <v>0.5</v>
      </c>
      <c r="AC7" s="17">
        <v>0.5</v>
      </c>
      <c r="AD7" s="17">
        <v>1.2</v>
      </c>
      <c r="AE7" s="17">
        <v>1.5</v>
      </c>
      <c r="AF7" s="17">
        <v>0.4</v>
      </c>
      <c r="AG7" s="4">
        <f>SUM(Y7:AF7)</f>
        <v>5.4</v>
      </c>
      <c r="AH7" s="13">
        <f>AG7/8</f>
        <v>0.67500000000000004</v>
      </c>
      <c r="AI7" s="5">
        <f>AH7</f>
        <v>0.67500000000000004</v>
      </c>
      <c r="AJ7" s="9"/>
      <c r="AK7" s="17"/>
      <c r="AL7" s="17"/>
      <c r="AM7" s="17"/>
      <c r="AN7" s="6">
        <f>(AK7*0.75)+(AM7*0.25)</f>
        <v>0</v>
      </c>
      <c r="AO7" s="6">
        <f>(AI7+AN7)/2</f>
        <v>0.33750000000000002</v>
      </c>
      <c r="AP7" s="19"/>
      <c r="AQ7" s="17"/>
      <c r="AR7" s="17"/>
      <c r="AS7" s="17"/>
      <c r="AT7" s="17"/>
      <c r="AU7" s="17"/>
      <c r="AV7" s="17"/>
      <c r="AW7" s="17"/>
      <c r="AX7" s="17"/>
      <c r="AY7" s="4">
        <f>SUM(AQ7:AX7)</f>
        <v>0</v>
      </c>
      <c r="AZ7" s="13">
        <f>AY7/8</f>
        <v>0</v>
      </c>
      <c r="BA7" s="5">
        <f>AZ7</f>
        <v>0</v>
      </c>
      <c r="BB7" s="9"/>
      <c r="BC7" s="17"/>
      <c r="BD7" s="17"/>
      <c r="BE7" s="6">
        <f>(BC7*0.75)+(BD7*0.25)</f>
        <v>0</v>
      </c>
      <c r="BF7" s="6">
        <f>(BA7+BE7)/2</f>
        <v>0</v>
      </c>
      <c r="BG7" s="19"/>
      <c r="BH7" s="6" t="s">
        <v>257</v>
      </c>
      <c r="BI7" s="6">
        <f>AO7</f>
        <v>0.33750000000000002</v>
      </c>
      <c r="BJ7" s="6"/>
      <c r="BK7" s="6">
        <f>AVERAGE(BH7:BJ7)</f>
        <v>0.33750000000000002</v>
      </c>
      <c r="BL7">
        <v>1</v>
      </c>
    </row>
    <row r="8" spans="1:64" x14ac:dyDescent="0.25">
      <c r="A8" s="48">
        <v>129</v>
      </c>
      <c r="B8" s="48" t="s">
        <v>121</v>
      </c>
      <c r="C8" s="51" t="s">
        <v>201</v>
      </c>
      <c r="D8" s="48" t="s">
        <v>202</v>
      </c>
      <c r="E8" s="48" t="s">
        <v>215</v>
      </c>
      <c r="F8" s="49" t="s">
        <v>197</v>
      </c>
      <c r="G8" s="17"/>
      <c r="H8" s="17"/>
      <c r="I8" s="17"/>
      <c r="J8" s="17"/>
      <c r="K8" s="17"/>
      <c r="L8" s="17"/>
      <c r="M8" s="17"/>
      <c r="N8" s="17"/>
      <c r="O8" s="4">
        <f>SUM(G8:N8)</f>
        <v>0</v>
      </c>
      <c r="P8" s="13">
        <f>O8/8</f>
        <v>0</v>
      </c>
      <c r="Q8" s="5">
        <f>P8</f>
        <v>0</v>
      </c>
      <c r="R8" s="9"/>
      <c r="S8" s="17"/>
      <c r="T8" s="17"/>
      <c r="U8" s="17"/>
      <c r="V8" s="6">
        <f>(S8*0.75)+(U8*0.25)</f>
        <v>0</v>
      </c>
      <c r="W8" s="6">
        <f>(Q8+V8)/2</f>
        <v>0</v>
      </c>
      <c r="X8" s="19"/>
      <c r="Y8" s="17">
        <v>0.3</v>
      </c>
      <c r="Z8" s="17">
        <v>0.2</v>
      </c>
      <c r="AA8" s="17">
        <v>0.4</v>
      </c>
      <c r="AB8" s="17">
        <v>0.3</v>
      </c>
      <c r="AC8" s="17">
        <v>0</v>
      </c>
      <c r="AD8" s="17">
        <v>1</v>
      </c>
      <c r="AE8" s="17">
        <v>1.2</v>
      </c>
      <c r="AF8" s="17">
        <v>0.4</v>
      </c>
      <c r="AG8" s="4">
        <f>SUM(Y8:AF8)</f>
        <v>3.8000000000000003</v>
      </c>
      <c r="AH8" s="13">
        <f>AG8/8</f>
        <v>0.47500000000000003</v>
      </c>
      <c r="AI8" s="5">
        <f>AH8</f>
        <v>0.47500000000000003</v>
      </c>
      <c r="AJ8" s="9"/>
      <c r="AK8" s="17"/>
      <c r="AL8" s="17"/>
      <c r="AM8" s="17"/>
      <c r="AN8" s="6">
        <f>(AK8*0.75)+(AM8*0.25)</f>
        <v>0</v>
      </c>
      <c r="AO8" s="6">
        <f>(AI8+AN8)/2</f>
        <v>0.23750000000000002</v>
      </c>
      <c r="AP8" s="19"/>
      <c r="AQ8" s="17"/>
      <c r="AR8" s="17"/>
      <c r="AS8" s="17"/>
      <c r="AT8" s="17"/>
      <c r="AU8" s="17"/>
      <c r="AV8" s="17"/>
      <c r="AW8" s="17"/>
      <c r="AX8" s="17"/>
      <c r="AY8" s="4">
        <f>SUM(AQ8:AX8)</f>
        <v>0</v>
      </c>
      <c r="AZ8" s="13">
        <f>AY8/8</f>
        <v>0</v>
      </c>
      <c r="BA8" s="5">
        <f>AZ8</f>
        <v>0</v>
      </c>
      <c r="BB8" s="9"/>
      <c r="BC8" s="17"/>
      <c r="BD8" s="17"/>
      <c r="BE8" s="6">
        <f>(BC8*0.75)+(BD8*0.25)</f>
        <v>0</v>
      </c>
      <c r="BF8" s="6">
        <f>(BA8+BE8)/2</f>
        <v>0</v>
      </c>
      <c r="BG8" s="19"/>
      <c r="BH8" s="6" t="s">
        <v>258</v>
      </c>
      <c r="BI8" s="6">
        <f>AO8</f>
        <v>0.23750000000000002</v>
      </c>
      <c r="BJ8" s="6"/>
      <c r="BK8" s="6">
        <f>AVERAGE(BH8:BJ8)</f>
        <v>0.23750000000000002</v>
      </c>
      <c r="BL8">
        <v>2</v>
      </c>
    </row>
  </sheetData>
  <mergeCells count="10">
    <mergeCell ref="BC4:BE4"/>
    <mergeCell ref="BH4:BJ4"/>
    <mergeCell ref="I1:N1"/>
    <mergeCell ref="AA1:AH1"/>
    <mergeCell ref="AS1:AZ1"/>
    <mergeCell ref="G4:Q4"/>
    <mergeCell ref="S4:V4"/>
    <mergeCell ref="Y4:AI4"/>
    <mergeCell ref="AK4:AN4"/>
    <mergeCell ref="AQ4:BA4"/>
  </mergeCells>
  <pageMargins left="0.74803149606299213" right="0.74803149606299213" top="0.98425196850393704" bottom="0.98425196850393704" header="0.51181102362204722" footer="0.51181102362204722"/>
  <pageSetup paperSize="9" orientation="landscape" horizontalDpi="300" verticalDpi="300" r:id="rId1"/>
  <headerFooter alignWithMargins="0">
    <oddFooter>&amp;L&amp;A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"/>
  <sheetViews>
    <sheetView workbookViewId="0"/>
  </sheetViews>
  <sheetFormatPr defaultRowHeight="13.2" x14ac:dyDescent="0.25"/>
  <cols>
    <col min="1" max="1" width="5.5546875" customWidth="1"/>
    <col min="2" max="2" width="13.44140625" customWidth="1"/>
    <col min="3" max="3" width="13.109375" customWidth="1"/>
    <col min="4" max="4" width="14" customWidth="1"/>
    <col min="5" max="5" width="24.6640625" customWidth="1"/>
    <col min="6" max="7" width="5.6640625" customWidth="1"/>
    <col min="8" max="8" width="6.6640625" customWidth="1"/>
    <col min="9" max="9" width="3.109375" customWidth="1"/>
    <col min="10" max="11" width="5.6640625" customWidth="1"/>
    <col min="12" max="12" width="6.6640625" customWidth="1"/>
    <col min="13" max="13" width="3.109375" customWidth="1"/>
    <col min="14" max="15" width="5.6640625" customWidth="1"/>
    <col min="16" max="16" width="6.6640625" customWidth="1"/>
    <col min="17" max="17" width="3.109375" customWidth="1"/>
    <col min="18" max="21" width="8.6640625" customWidth="1"/>
    <col min="22" max="22" width="11.44140625" customWidth="1"/>
  </cols>
  <sheetData>
    <row r="1" spans="1:22" x14ac:dyDescent="0.25">
      <c r="A1" t="s">
        <v>162</v>
      </c>
      <c r="D1" t="s">
        <v>14</v>
      </c>
      <c r="E1" t="s">
        <v>240</v>
      </c>
      <c r="F1" t="s">
        <v>14</v>
      </c>
      <c r="H1" s="3" t="str">
        <f>E1</f>
        <v>CW</v>
      </c>
      <c r="I1" s="19"/>
      <c r="J1" t="s">
        <v>15</v>
      </c>
      <c r="L1" s="3" t="str">
        <f>E2</f>
        <v>JS</v>
      </c>
      <c r="M1" s="22"/>
      <c r="N1" t="s">
        <v>16</v>
      </c>
      <c r="P1" s="3">
        <f>E3</f>
        <v>0</v>
      </c>
      <c r="Q1" s="19"/>
      <c r="V1" s="7">
        <f ca="1">NOW()</f>
        <v>42176.702667245372</v>
      </c>
    </row>
    <row r="2" spans="1:22" x14ac:dyDescent="0.25">
      <c r="A2" s="1" t="s">
        <v>163</v>
      </c>
      <c r="D2" t="s">
        <v>15</v>
      </c>
      <c r="E2" t="s">
        <v>255</v>
      </c>
      <c r="I2" s="19"/>
      <c r="M2" s="22"/>
      <c r="Q2" s="19"/>
      <c r="V2" s="8">
        <f ca="1">NOW()</f>
        <v>42176.702667245372</v>
      </c>
    </row>
    <row r="3" spans="1:22" x14ac:dyDescent="0.25">
      <c r="A3" s="18" t="s">
        <v>174</v>
      </c>
      <c r="C3" t="s">
        <v>175</v>
      </c>
      <c r="D3" t="s">
        <v>16</v>
      </c>
      <c r="I3" s="19"/>
      <c r="M3" s="22"/>
      <c r="Q3" s="19"/>
    </row>
    <row r="4" spans="1:22" x14ac:dyDescent="0.25">
      <c r="F4" s="2"/>
      <c r="G4" s="2"/>
      <c r="H4" s="2" t="s">
        <v>29</v>
      </c>
      <c r="I4" s="19"/>
      <c r="J4" s="2"/>
      <c r="K4" s="2"/>
      <c r="L4" s="2" t="s">
        <v>29</v>
      </c>
      <c r="M4" s="19"/>
      <c r="N4" s="2"/>
      <c r="O4" s="2"/>
      <c r="P4" s="2" t="s">
        <v>29</v>
      </c>
      <c r="Q4" s="19"/>
      <c r="R4" s="71" t="s">
        <v>17</v>
      </c>
      <c r="S4" s="71"/>
      <c r="T4" s="71"/>
      <c r="U4" s="2" t="s">
        <v>21</v>
      </c>
    </row>
    <row r="5" spans="1:22" s="2" customFormat="1" x14ac:dyDescent="0.25">
      <c r="A5" s="2" t="s">
        <v>0</v>
      </c>
      <c r="B5" s="2" t="s">
        <v>1</v>
      </c>
      <c r="C5" s="2" t="s">
        <v>2</v>
      </c>
      <c r="D5" s="2" t="s">
        <v>3</v>
      </c>
      <c r="E5" s="32" t="s">
        <v>65</v>
      </c>
      <c r="F5" s="30" t="s">
        <v>10</v>
      </c>
      <c r="G5" s="30" t="s">
        <v>43</v>
      </c>
      <c r="H5" s="2" t="s">
        <v>13</v>
      </c>
      <c r="I5" s="20"/>
      <c r="J5" s="30" t="s">
        <v>10</v>
      </c>
      <c r="K5" s="30" t="s">
        <v>43</v>
      </c>
      <c r="L5" s="2" t="s">
        <v>13</v>
      </c>
      <c r="M5" s="20"/>
      <c r="N5" s="30" t="s">
        <v>10</v>
      </c>
      <c r="O5" s="30" t="s">
        <v>43</v>
      </c>
      <c r="P5" s="2" t="s">
        <v>13</v>
      </c>
      <c r="Q5" s="20"/>
      <c r="R5" s="2" t="s">
        <v>18</v>
      </c>
      <c r="S5" s="2" t="s">
        <v>19</v>
      </c>
      <c r="T5" s="2" t="s">
        <v>20</v>
      </c>
      <c r="U5" s="2" t="s">
        <v>8</v>
      </c>
      <c r="V5" s="2" t="s">
        <v>22</v>
      </c>
    </row>
    <row r="6" spans="1:22" x14ac:dyDescent="0.25">
      <c r="I6" s="19"/>
      <c r="M6" s="19"/>
      <c r="Q6" s="19"/>
    </row>
    <row r="7" spans="1:22" ht="14.4" x14ac:dyDescent="0.3">
      <c r="A7" s="52">
        <v>137</v>
      </c>
      <c r="B7" s="52" t="s">
        <v>133</v>
      </c>
      <c r="C7" s="53" t="s">
        <v>263</v>
      </c>
      <c r="D7" s="52" t="s">
        <v>202</v>
      </c>
      <c r="E7" s="52" t="s">
        <v>134</v>
      </c>
      <c r="F7" s="9"/>
      <c r="G7" s="10"/>
      <c r="H7" s="11"/>
      <c r="I7" s="19"/>
      <c r="J7" s="9"/>
      <c r="K7" s="10"/>
      <c r="L7" s="11"/>
      <c r="M7" s="19"/>
      <c r="N7" s="9"/>
      <c r="O7" s="10"/>
      <c r="P7" s="11"/>
      <c r="Q7" s="19"/>
      <c r="R7" s="11"/>
      <c r="S7" s="11"/>
      <c r="T7" s="11"/>
      <c r="U7" s="11"/>
      <c r="V7" s="9"/>
    </row>
    <row r="8" spans="1:22" ht="14.4" x14ac:dyDescent="0.3">
      <c r="A8" s="52">
        <v>147</v>
      </c>
      <c r="B8" s="52" t="s">
        <v>149</v>
      </c>
      <c r="C8" s="54"/>
      <c r="D8" s="55"/>
      <c r="E8" s="52" t="s">
        <v>78</v>
      </c>
      <c r="F8" s="17">
        <v>7.7</v>
      </c>
      <c r="G8" s="17">
        <v>6.7</v>
      </c>
      <c r="H8" s="6">
        <f>(F8*0.75)+(G8*0.25)</f>
        <v>7.45</v>
      </c>
      <c r="I8" s="19"/>
      <c r="J8" s="17">
        <v>7.1</v>
      </c>
      <c r="K8" s="17">
        <v>8.1999999999999993</v>
      </c>
      <c r="L8" s="6">
        <f>(J8*0.25)+(K8*0.75)</f>
        <v>7.9249999999999989</v>
      </c>
      <c r="M8" s="19"/>
      <c r="N8" s="17"/>
      <c r="O8" s="17"/>
      <c r="P8" s="6">
        <f>(N8*0.25)+(O8*0.75)</f>
        <v>0</v>
      </c>
      <c r="Q8" s="19"/>
      <c r="R8" s="6">
        <f>H8</f>
        <v>7.45</v>
      </c>
      <c r="S8" s="6">
        <f>L8</f>
        <v>7.9249999999999989</v>
      </c>
      <c r="T8" s="6"/>
      <c r="U8" s="6">
        <f>AVERAGE(R8:T8)</f>
        <v>7.6875</v>
      </c>
      <c r="V8">
        <v>1</v>
      </c>
    </row>
    <row r="9" spans="1:22" ht="14.4" x14ac:dyDescent="0.3">
      <c r="A9" s="52">
        <v>103</v>
      </c>
      <c r="B9" s="52" t="s">
        <v>72</v>
      </c>
      <c r="C9" s="53" t="s">
        <v>195</v>
      </c>
      <c r="D9" s="52" t="s">
        <v>196</v>
      </c>
      <c r="E9" s="52" t="s">
        <v>73</v>
      </c>
      <c r="F9" s="9"/>
      <c r="G9" s="10"/>
      <c r="H9" s="11"/>
      <c r="I9" s="19"/>
      <c r="J9" s="9"/>
      <c r="K9" s="10"/>
      <c r="L9" s="11"/>
      <c r="M9" s="19"/>
      <c r="N9" s="9"/>
      <c r="O9" s="10"/>
      <c r="P9" s="11"/>
      <c r="Q9" s="19"/>
      <c r="R9" s="11"/>
      <c r="S9" s="11"/>
      <c r="T9" s="11"/>
      <c r="U9" s="11"/>
      <c r="V9" s="9"/>
    </row>
    <row r="10" spans="1:22" ht="14.4" x14ac:dyDescent="0.3">
      <c r="A10" s="52">
        <v>108</v>
      </c>
      <c r="B10" s="52" t="s">
        <v>83</v>
      </c>
      <c r="C10" s="54"/>
      <c r="D10" s="55"/>
      <c r="E10" s="52" t="s">
        <v>78</v>
      </c>
      <c r="F10" s="17">
        <v>5.8</v>
      </c>
      <c r="G10" s="17">
        <v>4.5999999999999996</v>
      </c>
      <c r="H10" s="6">
        <f>(F10*0.75)+(G10*0.25)</f>
        <v>5.5</v>
      </c>
      <c r="I10" s="19"/>
      <c r="J10" s="17">
        <v>6.6</v>
      </c>
      <c r="K10" s="17">
        <v>5.8</v>
      </c>
      <c r="L10" s="6">
        <f>(J10*0.25)+(K10*0.75)</f>
        <v>6</v>
      </c>
      <c r="M10" s="19"/>
      <c r="N10" s="17"/>
      <c r="O10" s="17"/>
      <c r="P10" s="6">
        <f>(N10*0.25)+(O10*0.75)</f>
        <v>0</v>
      </c>
      <c r="Q10" s="19"/>
      <c r="R10" s="6">
        <f>H10</f>
        <v>5.5</v>
      </c>
      <c r="S10" s="6">
        <f>L10</f>
        <v>6</v>
      </c>
      <c r="T10" s="6"/>
      <c r="U10" s="6">
        <f>AVERAGE(R10:T10)</f>
        <v>5.75</v>
      </c>
      <c r="V10">
        <v>2</v>
      </c>
    </row>
    <row r="14" spans="1:22" x14ac:dyDescent="0.25">
      <c r="B14" s="18"/>
    </row>
    <row r="16" spans="1:22" x14ac:dyDescent="0.25">
      <c r="B16" s="16"/>
    </row>
  </sheetData>
  <mergeCells count="1">
    <mergeCell ref="R4:T4"/>
  </mergeCells>
  <phoneticPr fontId="2" type="noConversion"/>
  <pageMargins left="0.75" right="0.75" top="1" bottom="1" header="0.5" footer="0.5"/>
  <pageSetup paperSize="9" orientation="landscape" horizontalDpi="300" verticalDpi="300" r:id="rId1"/>
  <headerFooter alignWithMargins="0">
    <oddFooter>&amp;L&amp;A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F7" sqref="F7"/>
    </sheetView>
  </sheetViews>
  <sheetFormatPr defaultRowHeight="13.2" x14ac:dyDescent="0.25"/>
  <cols>
    <col min="1" max="1" width="5.5546875" customWidth="1"/>
    <col min="2" max="2" width="17.33203125" customWidth="1"/>
    <col min="3" max="3" width="12" customWidth="1"/>
    <col min="4" max="4" width="14" customWidth="1"/>
    <col min="5" max="5" width="27.109375" customWidth="1"/>
    <col min="6" max="7" width="5.6640625" customWidth="1"/>
    <col min="8" max="8" width="6.6640625" customWidth="1"/>
    <col min="9" max="9" width="3.109375" customWidth="1"/>
    <col min="10" max="11" width="5.6640625" customWidth="1"/>
    <col min="12" max="12" width="6.6640625" customWidth="1"/>
    <col min="13" max="13" width="3.109375" customWidth="1"/>
    <col min="14" max="15" width="5.6640625" customWidth="1"/>
    <col min="16" max="16" width="6.6640625" customWidth="1"/>
    <col min="17" max="17" width="3.109375" customWidth="1"/>
    <col min="18" max="21" width="8.6640625" customWidth="1"/>
    <col min="22" max="22" width="11.44140625" customWidth="1"/>
  </cols>
  <sheetData>
    <row r="1" spans="1:22" x14ac:dyDescent="0.25">
      <c r="A1" t="s">
        <v>162</v>
      </c>
      <c r="D1" t="s">
        <v>14</v>
      </c>
      <c r="E1" t="s">
        <v>240</v>
      </c>
      <c r="F1" t="s">
        <v>14</v>
      </c>
      <c r="H1" s="31" t="str">
        <f>E1</f>
        <v>CW</v>
      </c>
      <c r="I1" s="19"/>
      <c r="J1" t="s">
        <v>15</v>
      </c>
      <c r="L1" s="31" t="str">
        <f>E2</f>
        <v>JS</v>
      </c>
      <c r="M1" s="22"/>
      <c r="N1" t="s">
        <v>16</v>
      </c>
      <c r="P1" s="31">
        <f>E3</f>
        <v>0</v>
      </c>
      <c r="Q1" s="19"/>
      <c r="V1" s="7">
        <f ca="1">NOW()</f>
        <v>42176.702667245372</v>
      </c>
    </row>
    <row r="2" spans="1:22" x14ac:dyDescent="0.25">
      <c r="A2" s="1" t="s">
        <v>163</v>
      </c>
      <c r="D2" t="s">
        <v>15</v>
      </c>
      <c r="E2" t="s">
        <v>255</v>
      </c>
      <c r="I2" s="19"/>
      <c r="M2" s="22"/>
      <c r="Q2" s="19"/>
      <c r="V2" s="8">
        <f ca="1">NOW()</f>
        <v>42176.702667245372</v>
      </c>
    </row>
    <row r="3" spans="1:22" x14ac:dyDescent="0.25">
      <c r="A3" s="18" t="s">
        <v>176</v>
      </c>
      <c r="C3" t="s">
        <v>177</v>
      </c>
      <c r="D3" t="s">
        <v>16</v>
      </c>
      <c r="I3" s="19"/>
      <c r="M3" s="22"/>
      <c r="Q3" s="19"/>
    </row>
    <row r="4" spans="1:22" x14ac:dyDescent="0.25">
      <c r="F4" s="32"/>
      <c r="G4" s="32"/>
      <c r="H4" s="32" t="s">
        <v>29</v>
      </c>
      <c r="I4" s="19"/>
      <c r="J4" s="32"/>
      <c r="K4" s="32"/>
      <c r="L4" s="32" t="s">
        <v>29</v>
      </c>
      <c r="M4" s="19"/>
      <c r="N4" s="32"/>
      <c r="O4" s="32"/>
      <c r="P4" s="32" t="s">
        <v>29</v>
      </c>
      <c r="Q4" s="19"/>
      <c r="R4" s="71" t="s">
        <v>17</v>
      </c>
      <c r="S4" s="71"/>
      <c r="T4" s="71"/>
      <c r="U4" s="32" t="s">
        <v>21</v>
      </c>
    </row>
    <row r="5" spans="1:22" s="32" customFormat="1" x14ac:dyDescent="0.25">
      <c r="A5" s="32" t="s">
        <v>0</v>
      </c>
      <c r="B5" s="32" t="s">
        <v>1</v>
      </c>
      <c r="C5" s="32" t="s">
        <v>2</v>
      </c>
      <c r="D5" s="32" t="s">
        <v>3</v>
      </c>
      <c r="E5" s="32" t="s">
        <v>65</v>
      </c>
      <c r="F5" s="30" t="s">
        <v>10</v>
      </c>
      <c r="G5" s="30" t="s">
        <v>43</v>
      </c>
      <c r="H5" s="32" t="s">
        <v>13</v>
      </c>
      <c r="I5" s="20"/>
      <c r="J5" s="30" t="s">
        <v>10</v>
      </c>
      <c r="K5" s="30" t="s">
        <v>43</v>
      </c>
      <c r="L5" s="32" t="s">
        <v>13</v>
      </c>
      <c r="M5" s="20"/>
      <c r="N5" s="30" t="s">
        <v>10</v>
      </c>
      <c r="O5" s="30" t="s">
        <v>43</v>
      </c>
      <c r="P5" s="32" t="s">
        <v>13</v>
      </c>
      <c r="Q5" s="20"/>
      <c r="R5" s="32" t="s">
        <v>18</v>
      </c>
      <c r="S5" s="32" t="s">
        <v>19</v>
      </c>
      <c r="T5" s="32" t="s">
        <v>20</v>
      </c>
      <c r="U5" s="32" t="s">
        <v>8</v>
      </c>
      <c r="V5" s="32" t="s">
        <v>22</v>
      </c>
    </row>
    <row r="6" spans="1:22" x14ac:dyDescent="0.25">
      <c r="I6" s="19"/>
      <c r="M6" s="19"/>
      <c r="Q6" s="19"/>
    </row>
    <row r="7" spans="1:22" ht="14.4" x14ac:dyDescent="0.3">
      <c r="A7" s="52">
        <v>124</v>
      </c>
      <c r="B7" s="52" t="s">
        <v>111</v>
      </c>
      <c r="C7" s="53" t="s">
        <v>207</v>
      </c>
      <c r="D7" s="52" t="s">
        <v>208</v>
      </c>
      <c r="E7" s="52" t="s">
        <v>112</v>
      </c>
      <c r="F7" s="9"/>
      <c r="G7" s="10"/>
      <c r="H7" s="11"/>
      <c r="I7" s="19"/>
      <c r="J7" s="9"/>
      <c r="K7" s="10"/>
      <c r="L7" s="11"/>
      <c r="M7" s="19"/>
      <c r="N7" s="9"/>
      <c r="O7" s="10"/>
      <c r="P7" s="11"/>
      <c r="Q7" s="19"/>
      <c r="R7" s="11"/>
      <c r="S7" s="11"/>
      <c r="T7" s="11"/>
      <c r="U7" s="11"/>
      <c r="V7" s="9"/>
    </row>
    <row r="8" spans="1:22" ht="14.4" x14ac:dyDescent="0.3">
      <c r="A8" s="52">
        <v>125</v>
      </c>
      <c r="B8" s="52" t="s">
        <v>113</v>
      </c>
      <c r="C8" s="54"/>
      <c r="D8" s="55"/>
      <c r="E8" s="52" t="s">
        <v>114</v>
      </c>
      <c r="F8" s="17">
        <v>6.6</v>
      </c>
      <c r="G8" s="17">
        <v>5.5</v>
      </c>
      <c r="H8" s="6">
        <f>(F8*0.75)+(G8*0.25)</f>
        <v>6.3249999999999993</v>
      </c>
      <c r="I8" s="19"/>
      <c r="J8" s="17">
        <v>6.3</v>
      </c>
      <c r="K8" s="17">
        <v>6.2</v>
      </c>
      <c r="L8" s="6">
        <f>(J8*0.25)+(K8*0.75)</f>
        <v>6.2250000000000005</v>
      </c>
      <c r="M8" s="19"/>
      <c r="N8" s="17"/>
      <c r="O8" s="17"/>
      <c r="P8" s="6">
        <f>(N8*0.25)+(O8*0.75)</f>
        <v>0</v>
      </c>
      <c r="Q8" s="19"/>
      <c r="R8" s="6">
        <f>H8</f>
        <v>6.3249999999999993</v>
      </c>
      <c r="S8" s="6">
        <f>L8</f>
        <v>6.2250000000000005</v>
      </c>
      <c r="T8" s="6"/>
      <c r="U8" s="6">
        <f>AVERAGE(R8:T8)</f>
        <v>6.2750000000000004</v>
      </c>
      <c r="V8">
        <v>1</v>
      </c>
    </row>
    <row r="9" spans="1:22" ht="14.4" x14ac:dyDescent="0.3">
      <c r="A9" s="52">
        <v>144</v>
      </c>
      <c r="B9" s="52" t="s">
        <v>145</v>
      </c>
      <c r="C9" s="53" t="s">
        <v>232</v>
      </c>
      <c r="D9" s="52" t="s">
        <v>226</v>
      </c>
      <c r="E9" s="52" t="s">
        <v>144</v>
      </c>
      <c r="F9" s="9"/>
      <c r="G9" s="10"/>
      <c r="H9" s="11"/>
      <c r="I9" s="19"/>
      <c r="J9" s="9"/>
      <c r="K9" s="10"/>
      <c r="L9" s="11"/>
      <c r="M9" s="19"/>
      <c r="N9" s="9"/>
      <c r="O9" s="10"/>
      <c r="P9" s="11"/>
      <c r="Q9" s="19"/>
      <c r="R9" s="11"/>
      <c r="S9" s="11"/>
      <c r="T9" s="11"/>
      <c r="U9" s="11"/>
      <c r="V9" s="9"/>
    </row>
    <row r="10" spans="1:22" ht="14.4" x14ac:dyDescent="0.3">
      <c r="A10" s="52">
        <v>145</v>
      </c>
      <c r="B10" s="52" t="s">
        <v>233</v>
      </c>
      <c r="C10" s="54"/>
      <c r="D10" s="55"/>
      <c r="E10" s="52" t="s">
        <v>146</v>
      </c>
      <c r="F10" s="17">
        <v>7.1</v>
      </c>
      <c r="G10" s="17">
        <v>4.3</v>
      </c>
      <c r="H10" s="6">
        <f>(F10*0.75)+(G10*0.25)</f>
        <v>6.3999999999999995</v>
      </c>
      <c r="I10" s="19"/>
      <c r="J10" s="17">
        <v>6.4</v>
      </c>
      <c r="K10" s="17">
        <v>5.8</v>
      </c>
      <c r="L10" s="6">
        <f>(J10*0.25)+(K10*0.75)</f>
        <v>5.9499999999999993</v>
      </c>
      <c r="M10" s="19"/>
      <c r="N10" s="17"/>
      <c r="O10" s="17"/>
      <c r="P10" s="6">
        <f>(N10*0.25)+(O10*0.75)</f>
        <v>0</v>
      </c>
      <c r="Q10" s="19"/>
      <c r="R10" s="6">
        <f>H10</f>
        <v>6.3999999999999995</v>
      </c>
      <c r="S10" s="6">
        <f>L10</f>
        <v>5.9499999999999993</v>
      </c>
      <c r="T10" s="6"/>
      <c r="U10" s="6">
        <f>AVERAGE(R10:T10)</f>
        <v>6.1749999999999989</v>
      </c>
      <c r="V10">
        <v>2</v>
      </c>
    </row>
    <row r="11" spans="1:22" ht="14.4" x14ac:dyDescent="0.3">
      <c r="A11" s="52">
        <v>106</v>
      </c>
      <c r="B11" s="52" t="s">
        <v>79</v>
      </c>
      <c r="C11" s="53" t="s">
        <v>195</v>
      </c>
      <c r="D11" s="52" t="s">
        <v>196</v>
      </c>
      <c r="E11" s="52" t="s">
        <v>200</v>
      </c>
      <c r="F11" s="9"/>
      <c r="G11" s="10"/>
      <c r="H11" s="11"/>
      <c r="I11" s="19"/>
      <c r="J11" s="9"/>
      <c r="K11" s="10"/>
      <c r="L11" s="11"/>
      <c r="M11" s="19"/>
      <c r="N11" s="9"/>
      <c r="O11" s="10"/>
      <c r="P11" s="11"/>
      <c r="Q11" s="19"/>
      <c r="R11" s="11"/>
      <c r="S11" s="11"/>
      <c r="T11" s="11"/>
      <c r="U11" s="11"/>
      <c r="V11" s="9"/>
    </row>
    <row r="12" spans="1:22" ht="14.4" x14ac:dyDescent="0.3">
      <c r="A12" s="52">
        <v>107</v>
      </c>
      <c r="B12" s="52" t="s">
        <v>81</v>
      </c>
      <c r="C12" s="54"/>
      <c r="D12" s="55"/>
      <c r="E12" s="52" t="s">
        <v>82</v>
      </c>
      <c r="F12" s="17">
        <v>6.3</v>
      </c>
      <c r="G12" s="17">
        <v>4.7</v>
      </c>
      <c r="H12" s="6">
        <f>(F12*0.75)+(G12*0.25)</f>
        <v>5.8999999999999995</v>
      </c>
      <c r="I12" s="19"/>
      <c r="J12" s="17">
        <v>6.8</v>
      </c>
      <c r="K12" s="17">
        <v>6.2</v>
      </c>
      <c r="L12" s="6">
        <f>(J12*0.25)+(K12*0.75)</f>
        <v>6.3500000000000005</v>
      </c>
      <c r="M12" s="19"/>
      <c r="N12" s="17"/>
      <c r="O12" s="17"/>
      <c r="P12" s="6">
        <f>(N12*0.25)+(O12*0.75)</f>
        <v>0</v>
      </c>
      <c r="Q12" s="19"/>
      <c r="R12" s="6">
        <f>H12</f>
        <v>5.8999999999999995</v>
      </c>
      <c r="S12" s="6">
        <f>L12</f>
        <v>6.3500000000000005</v>
      </c>
      <c r="T12" s="6"/>
      <c r="U12" s="6">
        <f>AVERAGE(R12:T12)</f>
        <v>6.125</v>
      </c>
      <c r="V12">
        <v>3</v>
      </c>
    </row>
    <row r="13" spans="1:22" ht="14.4" x14ac:dyDescent="0.3">
      <c r="A13" s="52">
        <v>153</v>
      </c>
      <c r="B13" s="52" t="s">
        <v>156</v>
      </c>
      <c r="C13" s="53" t="s">
        <v>219</v>
      </c>
      <c r="D13" s="52" t="s">
        <v>208</v>
      </c>
      <c r="E13" s="52" t="s">
        <v>118</v>
      </c>
      <c r="F13" s="9"/>
      <c r="G13" s="10"/>
      <c r="H13" s="11"/>
      <c r="I13" s="19"/>
      <c r="J13" s="9"/>
      <c r="K13" s="10"/>
      <c r="L13" s="11"/>
      <c r="M13" s="19"/>
      <c r="N13" s="9"/>
      <c r="O13" s="10"/>
      <c r="P13" s="11"/>
      <c r="Q13" s="19"/>
      <c r="R13" s="11"/>
      <c r="S13" s="11"/>
      <c r="T13" s="11"/>
      <c r="U13" s="11"/>
      <c r="V13" s="9"/>
    </row>
    <row r="14" spans="1:22" ht="14.4" x14ac:dyDescent="0.3">
      <c r="A14" s="52">
        <v>151</v>
      </c>
      <c r="B14" s="52" t="s">
        <v>154</v>
      </c>
      <c r="C14" s="54"/>
      <c r="D14" s="55"/>
      <c r="E14" s="52" t="s">
        <v>118</v>
      </c>
      <c r="F14" s="17">
        <v>6.7</v>
      </c>
      <c r="G14" s="17">
        <v>4.5</v>
      </c>
      <c r="H14" s="6">
        <f>(F14*0.75)+(G14*0.25)</f>
        <v>6.15</v>
      </c>
      <c r="I14" s="19"/>
      <c r="J14" s="17">
        <v>6.1</v>
      </c>
      <c r="K14" s="17">
        <v>6</v>
      </c>
      <c r="L14" s="6">
        <f>(J14*0.25)+(K14*0.75)</f>
        <v>6.0250000000000004</v>
      </c>
      <c r="M14" s="19"/>
      <c r="N14" s="17"/>
      <c r="O14" s="17"/>
      <c r="P14" s="6">
        <f>(N14*0.25)+(O14*0.75)</f>
        <v>0</v>
      </c>
      <c r="Q14" s="19"/>
      <c r="R14" s="6">
        <f>H14</f>
        <v>6.15</v>
      </c>
      <c r="S14" s="6">
        <f>L14</f>
        <v>6.0250000000000004</v>
      </c>
      <c r="T14" s="6"/>
      <c r="U14" s="6">
        <f>AVERAGE(R14:T14)</f>
        <v>6.0875000000000004</v>
      </c>
      <c r="V14">
        <v>4</v>
      </c>
    </row>
    <row r="15" spans="1:22" ht="14.4" x14ac:dyDescent="0.3">
      <c r="A15" s="52">
        <v>123</v>
      </c>
      <c r="B15" s="52" t="s">
        <v>109</v>
      </c>
      <c r="C15" s="53" t="s">
        <v>207</v>
      </c>
      <c r="D15" s="52" t="s">
        <v>208</v>
      </c>
      <c r="E15" s="52" t="s">
        <v>110</v>
      </c>
      <c r="F15" s="9"/>
      <c r="G15" s="10"/>
      <c r="H15" s="11"/>
      <c r="I15" s="19"/>
      <c r="J15" s="9"/>
      <c r="K15" s="10"/>
      <c r="L15" s="11"/>
      <c r="M15" s="19"/>
      <c r="N15" s="9"/>
      <c r="O15" s="10"/>
      <c r="P15" s="11"/>
      <c r="Q15" s="19"/>
      <c r="R15" s="11"/>
      <c r="S15" s="11"/>
      <c r="T15" s="11"/>
      <c r="U15" s="11"/>
      <c r="V15" s="9"/>
    </row>
    <row r="16" spans="1:22" ht="14.4" x14ac:dyDescent="0.3">
      <c r="A16" s="52">
        <v>126</v>
      </c>
      <c r="B16" s="52" t="s">
        <v>115</v>
      </c>
      <c r="C16" s="54"/>
      <c r="D16" s="55"/>
      <c r="E16" s="52" t="s">
        <v>116</v>
      </c>
      <c r="F16" s="17">
        <v>5.9</v>
      </c>
      <c r="G16" s="17">
        <v>5.5</v>
      </c>
      <c r="H16" s="6">
        <f>(F16*0.75)+(G16*0.25)</f>
        <v>5.8000000000000007</v>
      </c>
      <c r="I16" s="19"/>
      <c r="J16" s="17">
        <v>6.3</v>
      </c>
      <c r="K16" s="17">
        <v>6</v>
      </c>
      <c r="L16" s="6">
        <f>(J16*0.25)+(K16*0.75)</f>
        <v>6.0750000000000002</v>
      </c>
      <c r="M16" s="19"/>
      <c r="N16" s="17"/>
      <c r="O16" s="17"/>
      <c r="P16" s="6">
        <f>(N16*0.25)+(O16*0.75)</f>
        <v>0</v>
      </c>
      <c r="Q16" s="19"/>
      <c r="R16" s="6">
        <f>H16</f>
        <v>5.8000000000000007</v>
      </c>
      <c r="S16" s="6">
        <f>L16</f>
        <v>6.0750000000000002</v>
      </c>
      <c r="T16" s="6"/>
      <c r="U16" s="6">
        <f>AVERAGE(R16:T16)</f>
        <v>5.9375</v>
      </c>
      <c r="V16">
        <v>5</v>
      </c>
    </row>
    <row r="17" spans="1:22" ht="14.4" x14ac:dyDescent="0.3">
      <c r="A17" s="52">
        <v>127</v>
      </c>
      <c r="B17" s="52" t="s">
        <v>117</v>
      </c>
      <c r="C17" s="53" t="s">
        <v>207</v>
      </c>
      <c r="D17" s="52" t="s">
        <v>208</v>
      </c>
      <c r="E17" s="52" t="s">
        <v>118</v>
      </c>
      <c r="F17" s="9"/>
      <c r="G17" s="10"/>
      <c r="H17" s="11"/>
      <c r="I17" s="19"/>
      <c r="J17" s="9"/>
      <c r="K17" s="10"/>
      <c r="L17" s="11"/>
      <c r="M17" s="19"/>
      <c r="N17" s="9"/>
      <c r="O17" s="10"/>
      <c r="P17" s="11"/>
      <c r="Q17" s="19"/>
      <c r="R17" s="11"/>
      <c r="S17" s="11"/>
      <c r="T17" s="11"/>
      <c r="U17" s="11"/>
      <c r="V17" s="9"/>
    </row>
    <row r="18" spans="1:22" ht="14.4" x14ac:dyDescent="0.3">
      <c r="A18" s="52">
        <v>154</v>
      </c>
      <c r="B18" s="52" t="s">
        <v>157</v>
      </c>
      <c r="C18" s="54"/>
      <c r="D18" s="55"/>
      <c r="E18" s="52" t="s">
        <v>242</v>
      </c>
      <c r="F18" s="17">
        <v>5.9</v>
      </c>
      <c r="G18" s="17">
        <v>4</v>
      </c>
      <c r="H18" s="6">
        <f>(F18*0.75)+(G18*0.25)</f>
        <v>5.4250000000000007</v>
      </c>
      <c r="I18" s="19"/>
      <c r="J18" s="17">
        <v>6.2</v>
      </c>
      <c r="K18" s="17">
        <v>6</v>
      </c>
      <c r="L18" s="6">
        <f>(J18*0.25)+(K18*0.75)</f>
        <v>6.05</v>
      </c>
      <c r="M18" s="19"/>
      <c r="N18" s="17"/>
      <c r="O18" s="17"/>
      <c r="P18" s="6">
        <f>(N18*0.25)+(O18*0.75)</f>
        <v>0</v>
      </c>
      <c r="Q18" s="19"/>
      <c r="R18" s="6">
        <f>H18</f>
        <v>5.4250000000000007</v>
      </c>
      <c r="S18" s="6">
        <f>L18</f>
        <v>6.05</v>
      </c>
      <c r="T18" s="6"/>
      <c r="U18" s="6">
        <f>AVERAGE(R18:T18)</f>
        <v>5.7375000000000007</v>
      </c>
      <c r="V18">
        <v>6</v>
      </c>
    </row>
    <row r="19" spans="1:22" ht="14.4" x14ac:dyDescent="0.3">
      <c r="A19" s="52">
        <v>152</v>
      </c>
      <c r="B19" s="52" t="s">
        <v>155</v>
      </c>
      <c r="C19" s="53" t="s">
        <v>221</v>
      </c>
      <c r="D19" s="52" t="s">
        <v>222</v>
      </c>
      <c r="E19" s="52" t="s">
        <v>118</v>
      </c>
      <c r="F19" s="9"/>
      <c r="G19" s="10"/>
      <c r="H19" s="11"/>
      <c r="I19" s="19"/>
      <c r="J19" s="9"/>
      <c r="K19" s="10"/>
      <c r="L19" s="11"/>
      <c r="M19" s="19"/>
      <c r="N19" s="9"/>
      <c r="O19" s="10"/>
      <c r="P19" s="11"/>
      <c r="Q19" s="19"/>
      <c r="R19" s="11"/>
      <c r="S19" s="11"/>
      <c r="T19" s="11"/>
      <c r="U19" s="11"/>
      <c r="V19" s="9"/>
    </row>
    <row r="20" spans="1:22" ht="14.4" x14ac:dyDescent="0.3">
      <c r="A20" s="52">
        <v>156</v>
      </c>
      <c r="B20" s="52" t="s">
        <v>160</v>
      </c>
      <c r="C20" s="54"/>
      <c r="D20" s="55"/>
      <c r="E20" s="52" t="s">
        <v>118</v>
      </c>
      <c r="F20" s="17">
        <v>5.8</v>
      </c>
      <c r="G20" s="17">
        <v>4.3</v>
      </c>
      <c r="H20" s="6">
        <f>(F20*0.75)+(G20*0.25)</f>
        <v>5.4249999999999998</v>
      </c>
      <c r="I20" s="19"/>
      <c r="J20" s="17">
        <v>5.8</v>
      </c>
      <c r="K20" s="17">
        <v>5.8</v>
      </c>
      <c r="L20" s="6">
        <f>(J20*0.25)+(K20*0.75)</f>
        <v>5.8</v>
      </c>
      <c r="M20" s="19"/>
      <c r="N20" s="17"/>
      <c r="O20" s="17"/>
      <c r="P20" s="6">
        <f>(N20*0.25)+(O20*0.75)</f>
        <v>0</v>
      </c>
      <c r="Q20" s="19"/>
      <c r="R20" s="6">
        <f>H20</f>
        <v>5.4249999999999998</v>
      </c>
      <c r="S20" s="6">
        <f>L20</f>
        <v>5.8</v>
      </c>
      <c r="T20" s="6"/>
      <c r="U20" s="6">
        <f>AVERAGE(R20:T20)</f>
        <v>5.6124999999999998</v>
      </c>
    </row>
    <row r="21" spans="1:22" ht="14.4" x14ac:dyDescent="0.3">
      <c r="A21" s="52">
        <v>149</v>
      </c>
      <c r="B21" s="52" t="s">
        <v>151</v>
      </c>
      <c r="C21" s="53" t="s">
        <v>210</v>
      </c>
      <c r="D21" s="52" t="s">
        <v>211</v>
      </c>
      <c r="E21" s="52" t="s">
        <v>152</v>
      </c>
      <c r="F21" s="9"/>
      <c r="G21" s="10"/>
      <c r="H21" s="11"/>
      <c r="I21" s="19"/>
      <c r="J21" s="9"/>
      <c r="K21" s="10"/>
      <c r="L21" s="11"/>
      <c r="M21" s="19"/>
      <c r="N21" s="9"/>
      <c r="O21" s="10"/>
      <c r="P21" s="11"/>
      <c r="Q21" s="19"/>
      <c r="R21" s="11"/>
      <c r="S21" s="11"/>
      <c r="T21" s="11"/>
      <c r="U21" s="11"/>
      <c r="V21" s="9"/>
    </row>
    <row r="22" spans="1:22" ht="14.4" x14ac:dyDescent="0.3">
      <c r="A22" s="52">
        <v>150</v>
      </c>
      <c r="B22" s="52" t="s">
        <v>153</v>
      </c>
      <c r="C22" s="54"/>
      <c r="D22" s="55"/>
      <c r="E22" s="52" t="s">
        <v>152</v>
      </c>
      <c r="F22" s="17">
        <v>6.6</v>
      </c>
      <c r="G22" s="17">
        <v>4.2</v>
      </c>
      <c r="H22" s="6">
        <f>(F22*0.75)+(G22*0.25)</f>
        <v>5.9999999999999991</v>
      </c>
      <c r="I22" s="19"/>
      <c r="J22" s="17">
        <v>6.3</v>
      </c>
      <c r="K22" s="17">
        <v>4.8</v>
      </c>
      <c r="L22" s="6">
        <f>(J22*0.25)+(K22*0.75)</f>
        <v>5.1749999999999998</v>
      </c>
      <c r="M22" s="19"/>
      <c r="N22" s="17"/>
      <c r="O22" s="17"/>
      <c r="P22" s="6">
        <f>(N22*0.25)+(O22*0.75)</f>
        <v>0</v>
      </c>
      <c r="Q22" s="19"/>
      <c r="R22" s="6">
        <f>H22</f>
        <v>5.9999999999999991</v>
      </c>
      <c r="S22" s="6">
        <f>L22</f>
        <v>5.1749999999999998</v>
      </c>
      <c r="T22" s="6"/>
      <c r="U22" s="6">
        <f>AVERAGE(R22:T22)</f>
        <v>5.5874999999999995</v>
      </c>
    </row>
    <row r="23" spans="1:22" ht="14.4" x14ac:dyDescent="0.3">
      <c r="A23" s="52">
        <v>101</v>
      </c>
      <c r="B23" s="52" t="s">
        <v>67</v>
      </c>
      <c r="C23" s="53" t="s">
        <v>195</v>
      </c>
      <c r="D23" s="52" t="s">
        <v>196</v>
      </c>
      <c r="E23" s="52" t="s">
        <v>68</v>
      </c>
      <c r="F23" s="9"/>
      <c r="G23" s="10"/>
      <c r="H23" s="11"/>
      <c r="I23" s="19"/>
      <c r="J23" s="9"/>
      <c r="K23" s="10"/>
      <c r="L23" s="11"/>
      <c r="M23" s="19"/>
      <c r="N23" s="9"/>
      <c r="O23" s="10"/>
      <c r="P23" s="11"/>
      <c r="Q23" s="19"/>
      <c r="R23" s="11"/>
      <c r="S23" s="11"/>
      <c r="T23" s="11"/>
      <c r="U23" s="11"/>
      <c r="V23" s="9"/>
    </row>
    <row r="24" spans="1:22" ht="14.4" x14ac:dyDescent="0.3">
      <c r="A24" s="52">
        <v>102</v>
      </c>
      <c r="B24" s="52" t="s">
        <v>70</v>
      </c>
      <c r="C24" s="54"/>
      <c r="D24" s="55"/>
      <c r="E24" s="52" t="s">
        <v>198</v>
      </c>
      <c r="F24" s="17">
        <v>6.6</v>
      </c>
      <c r="G24" s="17">
        <v>4.7</v>
      </c>
      <c r="H24" s="6">
        <f>(F24*0.75)+(G24*0.25)</f>
        <v>6.1249999999999991</v>
      </c>
      <c r="I24" s="19"/>
      <c r="J24" s="17">
        <v>5.9</v>
      </c>
      <c r="K24" s="17">
        <v>4.5</v>
      </c>
      <c r="L24" s="6">
        <f>(J24*0.25)+(K24*0.75)</f>
        <v>4.8499999999999996</v>
      </c>
      <c r="M24" s="19"/>
      <c r="N24" s="17"/>
      <c r="O24" s="17"/>
      <c r="P24" s="6">
        <f>(N24*0.25)+(O24*0.75)</f>
        <v>0</v>
      </c>
      <c r="Q24" s="19"/>
      <c r="R24" s="6">
        <f>H24</f>
        <v>6.1249999999999991</v>
      </c>
      <c r="S24" s="6">
        <f>L24</f>
        <v>4.8499999999999996</v>
      </c>
      <c r="T24" s="6"/>
      <c r="U24" s="6">
        <f>AVERAGE(R24:T24)</f>
        <v>5.4874999999999989</v>
      </c>
    </row>
    <row r="25" spans="1:22" ht="14.4" x14ac:dyDescent="0.3">
      <c r="A25" s="52">
        <v>155</v>
      </c>
      <c r="B25" s="52" t="s">
        <v>159</v>
      </c>
      <c r="C25" s="53" t="s">
        <v>221</v>
      </c>
      <c r="D25" s="52" t="s">
        <v>222</v>
      </c>
      <c r="E25" s="52" t="s">
        <v>118</v>
      </c>
      <c r="F25" s="9"/>
      <c r="G25" s="10"/>
      <c r="H25" s="11"/>
      <c r="I25" s="19"/>
      <c r="J25" s="9"/>
      <c r="K25" s="10"/>
      <c r="L25" s="11"/>
      <c r="M25" s="19"/>
      <c r="N25" s="9"/>
      <c r="O25" s="10"/>
      <c r="P25" s="11"/>
      <c r="Q25" s="19"/>
      <c r="R25" s="11"/>
      <c r="S25" s="11"/>
      <c r="T25" s="11"/>
      <c r="U25" s="11"/>
      <c r="V25" s="9"/>
    </row>
    <row r="26" spans="1:22" ht="14.4" x14ac:dyDescent="0.3">
      <c r="A26" s="52">
        <v>157</v>
      </c>
      <c r="B26" s="52" t="s">
        <v>161</v>
      </c>
      <c r="C26" s="54"/>
      <c r="D26" s="55"/>
      <c r="E26" s="52" t="s">
        <v>118</v>
      </c>
      <c r="F26" s="17">
        <v>6.3</v>
      </c>
      <c r="G26" s="17">
        <v>4.2</v>
      </c>
      <c r="H26" s="6">
        <f>(F26*0.75)+(G26*0.25)</f>
        <v>5.7749999999999995</v>
      </c>
      <c r="I26" s="19"/>
      <c r="J26" s="17">
        <v>5.5</v>
      </c>
      <c r="K26" s="17">
        <v>5</v>
      </c>
      <c r="L26" s="6">
        <f>(J26*0.25)+(K26*0.75)</f>
        <v>5.125</v>
      </c>
      <c r="M26" s="19"/>
      <c r="N26" s="17"/>
      <c r="O26" s="17"/>
      <c r="P26" s="6">
        <f>(N26*0.25)+(O26*0.75)</f>
        <v>0</v>
      </c>
      <c r="Q26" s="19"/>
      <c r="R26" s="6">
        <f>H26</f>
        <v>5.7749999999999995</v>
      </c>
      <c r="S26" s="6">
        <f>L26</f>
        <v>5.125</v>
      </c>
      <c r="T26" s="6"/>
      <c r="U26" s="6">
        <f>AVERAGE(R26:T26)</f>
        <v>5.4499999999999993</v>
      </c>
    </row>
    <row r="27" spans="1:22" ht="14.4" x14ac:dyDescent="0.3">
      <c r="A27" s="52">
        <v>119</v>
      </c>
      <c r="B27" s="52" t="s">
        <v>103</v>
      </c>
      <c r="C27" s="53" t="s">
        <v>205</v>
      </c>
      <c r="D27" s="52" t="s">
        <v>241</v>
      </c>
      <c r="E27" s="52" t="s">
        <v>104</v>
      </c>
      <c r="F27" s="9"/>
      <c r="G27" s="10"/>
      <c r="H27" s="11"/>
      <c r="I27" s="19"/>
      <c r="J27" s="9"/>
      <c r="K27" s="10"/>
      <c r="L27" s="11"/>
      <c r="M27" s="19"/>
      <c r="N27" s="9"/>
      <c r="O27" s="10"/>
      <c r="P27" s="11"/>
      <c r="Q27" s="19"/>
      <c r="R27" s="11"/>
      <c r="S27" s="11"/>
      <c r="T27" s="11"/>
      <c r="U27" s="11"/>
      <c r="V27" s="9"/>
    </row>
    <row r="28" spans="1:22" ht="14.4" x14ac:dyDescent="0.3">
      <c r="A28" s="52">
        <v>121</v>
      </c>
      <c r="B28" s="52" t="s">
        <v>105</v>
      </c>
      <c r="C28" s="54"/>
      <c r="D28" s="55"/>
      <c r="E28" s="52" t="s">
        <v>106</v>
      </c>
      <c r="F28" s="17">
        <v>6</v>
      </c>
      <c r="G28" s="17">
        <v>3.7</v>
      </c>
      <c r="H28" s="6">
        <f>(F28*0.75)+(G28*0.25)</f>
        <v>5.4249999999999998</v>
      </c>
      <c r="I28" s="19"/>
      <c r="J28" s="17">
        <v>6.2</v>
      </c>
      <c r="K28" s="17">
        <v>5.2</v>
      </c>
      <c r="L28" s="6">
        <f>(J28*0.25)+(K28*0.75)</f>
        <v>5.45</v>
      </c>
      <c r="M28" s="19"/>
      <c r="N28" s="17"/>
      <c r="O28" s="17"/>
      <c r="P28" s="6">
        <f>(N28*0.25)+(O28*0.75)</f>
        <v>0</v>
      </c>
      <c r="Q28" s="19"/>
      <c r="R28" s="6">
        <f>H28</f>
        <v>5.4249999999999998</v>
      </c>
      <c r="S28" s="6">
        <f>L28</f>
        <v>5.45</v>
      </c>
      <c r="T28" s="6"/>
      <c r="U28" s="6">
        <f>AVERAGE(R28:T28)</f>
        <v>5.4375</v>
      </c>
    </row>
    <row r="29" spans="1:22" ht="14.4" x14ac:dyDescent="0.3">
      <c r="A29" s="58">
        <v>128</v>
      </c>
      <c r="B29" s="58" t="s">
        <v>119</v>
      </c>
      <c r="C29" s="59" t="s">
        <v>201</v>
      </c>
      <c r="D29" s="58" t="s">
        <v>202</v>
      </c>
      <c r="E29" s="58" t="s">
        <v>215</v>
      </c>
      <c r="F29" s="9"/>
      <c r="G29" s="10"/>
      <c r="H29" s="11"/>
      <c r="I29" s="19"/>
      <c r="J29" s="9"/>
      <c r="K29" s="10"/>
      <c r="L29" s="11"/>
      <c r="M29" s="19"/>
      <c r="N29" s="9"/>
      <c r="O29" s="10"/>
      <c r="P29" s="11"/>
      <c r="Q29" s="19"/>
      <c r="R29" s="11"/>
      <c r="S29" s="11"/>
      <c r="T29" s="11"/>
      <c r="U29" s="11"/>
      <c r="V29" s="9"/>
    </row>
    <row r="30" spans="1:22" ht="14.4" x14ac:dyDescent="0.3">
      <c r="A30" s="58">
        <v>129</v>
      </c>
      <c r="B30" s="58" t="s">
        <v>121</v>
      </c>
      <c r="C30" s="60"/>
      <c r="D30" s="61"/>
      <c r="E30" s="58" t="s">
        <v>215</v>
      </c>
      <c r="F30" s="17"/>
      <c r="G30" s="17"/>
      <c r="H30" s="6">
        <f>(F30*0.75)+(G30*0.25)</f>
        <v>0</v>
      </c>
      <c r="I30" s="19"/>
      <c r="J30" s="17"/>
      <c r="K30" s="17"/>
      <c r="L30" s="6">
        <f>(J30*0.25)+(K30*0.75)</f>
        <v>0</v>
      </c>
      <c r="M30" s="19"/>
      <c r="N30" s="17"/>
      <c r="O30" s="17"/>
      <c r="P30" s="6">
        <f>(N30*0.25)+(O30*0.75)</f>
        <v>0</v>
      </c>
      <c r="Q30" s="19"/>
      <c r="R30" s="6"/>
      <c r="S30" s="6"/>
      <c r="T30" s="6"/>
      <c r="U30" s="62" t="s">
        <v>252</v>
      </c>
    </row>
    <row r="31" spans="1:22" ht="14.4" x14ac:dyDescent="0.3">
      <c r="A31" s="58">
        <v>142</v>
      </c>
      <c r="B31" s="58" t="s">
        <v>142</v>
      </c>
      <c r="C31" s="59" t="s">
        <v>201</v>
      </c>
      <c r="D31" s="58" t="s">
        <v>202</v>
      </c>
      <c r="E31" s="58" t="s">
        <v>204</v>
      </c>
      <c r="F31" s="9"/>
      <c r="G31" s="10"/>
      <c r="H31" s="11"/>
      <c r="I31" s="19"/>
      <c r="J31" s="9"/>
      <c r="K31" s="10"/>
      <c r="L31" s="11"/>
      <c r="M31" s="19"/>
      <c r="N31" s="9"/>
      <c r="O31" s="10"/>
      <c r="P31" s="11"/>
      <c r="Q31" s="19"/>
      <c r="R31" s="11"/>
      <c r="S31" s="11"/>
      <c r="T31" s="11"/>
      <c r="U31" s="11"/>
      <c r="V31" s="9"/>
    </row>
    <row r="32" spans="1:22" ht="14.4" x14ac:dyDescent="0.3">
      <c r="A32" s="58">
        <v>133</v>
      </c>
      <c r="B32" s="58" t="s">
        <v>127</v>
      </c>
      <c r="C32" s="60"/>
      <c r="D32" s="61"/>
      <c r="E32" s="58" t="s">
        <v>215</v>
      </c>
      <c r="F32" s="17"/>
      <c r="G32" s="17"/>
      <c r="H32" s="6">
        <f>(F32*0.75)+(G32*0.25)</f>
        <v>0</v>
      </c>
      <c r="I32" s="19"/>
      <c r="J32" s="17"/>
      <c r="K32" s="17"/>
      <c r="L32" s="6">
        <f>(J32*0.25)+(K32*0.75)</f>
        <v>0</v>
      </c>
      <c r="M32" s="19"/>
      <c r="N32" s="17"/>
      <c r="O32" s="17"/>
      <c r="P32" s="6">
        <f>(N32*0.25)+(O32*0.75)</f>
        <v>0</v>
      </c>
      <c r="Q32" s="19"/>
      <c r="R32" s="6"/>
      <c r="S32" s="6"/>
      <c r="T32" s="6"/>
      <c r="U32" s="62" t="s">
        <v>253</v>
      </c>
    </row>
    <row r="33" spans="1:22" ht="14.4" x14ac:dyDescent="0.3">
      <c r="A33" s="64">
        <v>120</v>
      </c>
      <c r="B33" s="64" t="s">
        <v>218</v>
      </c>
      <c r="C33" s="65" t="s">
        <v>205</v>
      </c>
      <c r="D33" s="64" t="s">
        <v>241</v>
      </c>
      <c r="E33" s="64" t="s">
        <v>104</v>
      </c>
      <c r="F33" s="9"/>
      <c r="G33" s="10"/>
      <c r="H33" s="11"/>
      <c r="I33" s="19"/>
      <c r="J33" s="9"/>
      <c r="K33" s="10"/>
      <c r="L33" s="11"/>
      <c r="M33" s="19"/>
      <c r="N33" s="9"/>
      <c r="O33" s="10"/>
      <c r="P33" s="11"/>
      <c r="Q33" s="19"/>
      <c r="R33" s="11"/>
      <c r="S33" s="11"/>
      <c r="T33" s="11"/>
      <c r="U33" s="11"/>
      <c r="V33" s="9"/>
    </row>
    <row r="34" spans="1:22" ht="14.4" x14ac:dyDescent="0.3">
      <c r="A34" s="64">
        <v>122</v>
      </c>
      <c r="B34" s="64" t="s">
        <v>107</v>
      </c>
      <c r="C34" s="66"/>
      <c r="D34" s="67"/>
      <c r="E34" s="64" t="s">
        <v>108</v>
      </c>
      <c r="F34" s="17"/>
      <c r="G34" s="17"/>
      <c r="H34" s="6">
        <f>(F34*0.75)+(G34*0.25)</f>
        <v>0</v>
      </c>
      <c r="I34" s="19"/>
      <c r="J34" s="17"/>
      <c r="K34" s="17"/>
      <c r="L34" s="6">
        <f>(J34*0.25)+(K34*0.75)</f>
        <v>0</v>
      </c>
      <c r="M34" s="19"/>
      <c r="N34" s="17"/>
      <c r="O34" s="17"/>
      <c r="P34" s="6">
        <f>(N34*0.25)+(O34*0.75)</f>
        <v>0</v>
      </c>
      <c r="Q34" s="19"/>
      <c r="R34" s="6"/>
      <c r="S34" s="6"/>
      <c r="T34" s="6"/>
      <c r="U34" s="62" t="s">
        <v>252</v>
      </c>
    </row>
  </sheetData>
  <mergeCells count="1">
    <mergeCell ref="R4:T4"/>
  </mergeCells>
  <pageMargins left="0.75" right="0.75" top="1" bottom="1" header="0.5" footer="0.5"/>
  <pageSetup paperSize="9" scale="90" orientation="landscape" horizontalDpi="300" verticalDpi="300" r:id="rId1"/>
  <headerFooter alignWithMargins="0">
    <oddFooter>&amp;L&amp;A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23</vt:i4>
      </vt:variant>
    </vt:vector>
  </HeadingPairs>
  <TitlesOfParts>
    <vt:vector size="35" baseType="lpstr">
      <vt:lpstr>Points</vt:lpstr>
      <vt:lpstr>Cl 3 Adv Ind F</vt:lpstr>
      <vt:lpstr> Cl 5 Inter Ind F</vt:lpstr>
      <vt:lpstr>Cl 7 &amp; 8 Nov Ind F&amp;M</vt:lpstr>
      <vt:lpstr>Cl 9 PreNov Ind</vt:lpstr>
      <vt:lpstr>Cl 10 Prel Ind</vt:lpstr>
      <vt:lpstr>Cl 11 Prep Ind</vt:lpstr>
      <vt:lpstr>Cl 13 PDD Walk A</vt:lpstr>
      <vt:lpstr>Cl 14 PDD Walk B</vt:lpstr>
      <vt:lpstr>Cl 17 Inter Sq</vt:lpstr>
      <vt:lpstr>Cl 19 Pre-Nov Sq</vt:lpstr>
      <vt:lpstr>Cl 20 Prel Sq</vt:lpstr>
      <vt:lpstr>' Cl 5 Inter Ind F'!Print_Area</vt:lpstr>
      <vt:lpstr>'Cl 10 Prel Ind'!Print_Area</vt:lpstr>
      <vt:lpstr>'Cl 11 Prep Ind'!Print_Area</vt:lpstr>
      <vt:lpstr>'Cl 13 PDD Walk A'!Print_Area</vt:lpstr>
      <vt:lpstr>'Cl 14 PDD Walk B'!Print_Area</vt:lpstr>
      <vt:lpstr>'Cl 17 Inter Sq'!Print_Area</vt:lpstr>
      <vt:lpstr>'Cl 19 Pre-Nov Sq'!Print_Area</vt:lpstr>
      <vt:lpstr>'Cl 20 Prel Sq'!Print_Area</vt:lpstr>
      <vt:lpstr>'Cl 3 Adv Ind F'!Print_Area</vt:lpstr>
      <vt:lpstr>'Cl 7 &amp; 8 Nov Ind F&amp;M'!Print_Area</vt:lpstr>
      <vt:lpstr>'Cl 9 PreNov Ind'!Print_Area</vt:lpstr>
      <vt:lpstr>Points!Print_Area</vt:lpstr>
      <vt:lpstr>' Cl 5 Inter Ind F'!Print_Titles</vt:lpstr>
      <vt:lpstr>'Cl 10 Prel Ind'!Print_Titles</vt:lpstr>
      <vt:lpstr>'Cl 11 Prep Ind'!Print_Titles</vt:lpstr>
      <vt:lpstr>'Cl 13 PDD Walk A'!Print_Titles</vt:lpstr>
      <vt:lpstr>'Cl 14 PDD Walk B'!Print_Titles</vt:lpstr>
      <vt:lpstr>'Cl 17 Inter Sq'!Print_Titles</vt:lpstr>
      <vt:lpstr>'Cl 19 Pre-Nov Sq'!Print_Titles</vt:lpstr>
      <vt:lpstr>'Cl 20 Prel Sq'!Print_Titles</vt:lpstr>
      <vt:lpstr>'Cl 3 Adv Ind F'!Print_Titles</vt:lpstr>
      <vt:lpstr>'Cl 7 &amp; 8 Nov Ind F&amp;M'!Print_Titles</vt:lpstr>
      <vt:lpstr>'Cl 9 PreNov Ind'!Print_Titles</vt:lpstr>
    </vt:vector>
  </TitlesOfParts>
  <Company>MTA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Denby</dc:creator>
  <cp:lastModifiedBy>Vicki Burgess</cp:lastModifiedBy>
  <cp:lastPrinted>2015-06-21T06:48:22Z</cp:lastPrinted>
  <dcterms:created xsi:type="dcterms:W3CDTF">2005-11-26T19:15:05Z</dcterms:created>
  <dcterms:modified xsi:type="dcterms:W3CDTF">2015-06-21T06:51:56Z</dcterms:modified>
</cp:coreProperties>
</file>